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https://xaydung47-my.sharepoint.com/personal/tuanct_xaydung47_vn/Documents/Dong mit/Thau phu/Thau phu 20.10/211022 [Thong bao Moi chao gia]/"/>
    </mc:Choice>
  </mc:AlternateContent>
  <xr:revisionPtr revIDLastSave="16" documentId="11_2749654B0514F71C1813E94BADF69160318DE642" xr6:coauthVersionLast="44" xr6:coauthVersionMax="44" xr10:uidLastSave="{04745B35-0092-4A13-967D-37B01813CF79}"/>
  <bookViews>
    <workbookView xWindow="-108" yWindow="-108" windowWidth="23256" windowHeight="12576" xr2:uid="{00000000-000D-0000-FFFF-FFFF00000000}"/>
  </bookViews>
  <sheets>
    <sheet name="Bang chao gia" sheetId="8" r:id="rId1"/>
    <sheet name="PL222" sheetId="1" state="hidden" r:id="rId2"/>
    <sheet name="PL3-trinh" sheetId="3" state="hidden" r:id="rId3"/>
  </sheets>
  <definedNames>
    <definedName name="_xlnm.Print_Area" localSheetId="0">'Bang chao gia'!$A$1:$G$214</definedName>
    <definedName name="_xlnm.Print_Titles" localSheetId="0">'Bang chao gia'!$4:$5</definedName>
    <definedName name="_xlnm.Print_Titles" localSheetId="1">'PL222'!$10:$12</definedName>
    <definedName name="_xlnm.Print_Titles" localSheetId="2">'PL3-trinh'!$10:$11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0" i="8" l="1"/>
  <c r="F111" i="8"/>
  <c r="F112" i="8"/>
  <c r="F113" i="8"/>
  <c r="F114" i="8"/>
  <c r="F115" i="8"/>
  <c r="F116" i="8"/>
  <c r="F117" i="8"/>
  <c r="F131" i="8"/>
  <c r="F132" i="8"/>
  <c r="F133" i="8"/>
  <c r="F134" i="8"/>
  <c r="F135" i="8"/>
  <c r="F136" i="8"/>
  <c r="F137" i="8"/>
  <c r="F138" i="8"/>
  <c r="F139" i="8"/>
  <c r="F140" i="8"/>
  <c r="F141" i="8"/>
  <c r="F128" i="8" l="1"/>
  <c r="F127" i="8"/>
  <c r="D191" i="8" l="1"/>
  <c r="F125" i="8" l="1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30" i="8"/>
  <c r="F185" i="8" l="1"/>
  <c r="F184" i="8"/>
  <c r="F183" i="8"/>
  <c r="F182" i="8"/>
  <c r="F181" i="8"/>
  <c r="F180" i="8"/>
  <c r="F179" i="8"/>
  <c r="F178" i="8"/>
  <c r="F177" i="8"/>
  <c r="F176" i="8"/>
  <c r="F175" i="8"/>
  <c r="F174" i="8"/>
  <c r="F173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30" i="8"/>
  <c r="F123" i="8"/>
  <c r="F122" i="8"/>
  <c r="F121" i="8"/>
  <c r="F120" i="8"/>
  <c r="F119" i="8"/>
  <c r="F109" i="8"/>
  <c r="F108" i="8"/>
  <c r="F107" i="8"/>
  <c r="F105" i="8"/>
  <c r="F104" i="8"/>
  <c r="F103" i="8"/>
  <c r="F102" i="8"/>
  <c r="F101" i="8"/>
  <c r="F100" i="8"/>
  <c r="F98" i="8"/>
  <c r="F97" i="8"/>
  <c r="F96" i="8"/>
  <c r="F95" i="8"/>
  <c r="F94" i="8"/>
  <c r="F93" i="8"/>
  <c r="F26" i="8"/>
  <c r="F25" i="8"/>
  <c r="F24" i="8"/>
  <c r="F23" i="8"/>
  <c r="F22" i="8"/>
  <c r="F20" i="8"/>
  <c r="F19" i="8"/>
  <c r="F18" i="8"/>
  <c r="F17" i="8"/>
  <c r="F16" i="8"/>
  <c r="F15" i="8"/>
  <c r="F14" i="8"/>
  <c r="F13" i="8"/>
  <c r="F12" i="8"/>
  <c r="F11" i="8"/>
  <c r="F10" i="8"/>
  <c r="F9" i="8"/>
  <c r="H96" i="8" l="1"/>
  <c r="H99" i="8"/>
  <c r="H97" i="8"/>
  <c r="H100" i="8"/>
  <c r="E34" i="3"/>
  <c r="F67" i="3" l="1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6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46" i="3"/>
  <c r="F44" i="3" l="1"/>
  <c r="F27" i="3"/>
  <c r="F28" i="3"/>
  <c r="F29" i="3"/>
  <c r="F30" i="3"/>
  <c r="F31" i="3"/>
  <c r="F32" i="3"/>
  <c r="F33" i="3"/>
  <c r="F35" i="3"/>
  <c r="F36" i="3"/>
  <c r="F37" i="3"/>
  <c r="F38" i="3"/>
  <c r="F39" i="3"/>
  <c r="F40" i="3"/>
  <c r="F41" i="3"/>
  <c r="F42" i="3"/>
  <c r="F43" i="3"/>
  <c r="F26" i="3"/>
  <c r="F34" i="3"/>
  <c r="F15" i="3"/>
  <c r="F16" i="3"/>
  <c r="F17" i="3"/>
  <c r="F18" i="3"/>
  <c r="F19" i="3"/>
  <c r="F20" i="3"/>
  <c r="F21" i="3"/>
  <c r="F22" i="3"/>
  <c r="F23" i="3"/>
  <c r="F24" i="3"/>
  <c r="F14" i="3"/>
  <c r="F25" i="3" l="1"/>
  <c r="F13" i="3"/>
  <c r="F12" i="3" l="1"/>
  <c r="F132" i="3" s="1"/>
  <c r="J35" i="1" l="1"/>
  <c r="H22" i="1" l="1"/>
  <c r="H25" i="1"/>
  <c r="H26" i="1"/>
  <c r="H27" i="1"/>
  <c r="H29" i="1"/>
  <c r="H30" i="1"/>
  <c r="H31" i="1"/>
  <c r="H21" i="1"/>
  <c r="H17" i="1"/>
  <c r="H15" i="1"/>
  <c r="H16" i="1"/>
  <c r="I27" i="1"/>
  <c r="I31" i="1"/>
  <c r="E17" i="1"/>
  <c r="I17" i="1" s="1"/>
  <c r="E29" i="1"/>
  <c r="I29" i="1" s="1"/>
  <c r="E30" i="1"/>
  <c r="I30" i="1" s="1"/>
  <c r="E22" i="1"/>
  <c r="I22" i="1" s="1"/>
  <c r="E25" i="1"/>
  <c r="I25" i="1" s="1"/>
  <c r="E26" i="1"/>
  <c r="I26" i="1" s="1"/>
  <c r="E21" i="1"/>
  <c r="I21" i="1" s="1"/>
  <c r="J18" i="1"/>
  <c r="J19" i="1"/>
  <c r="J20" i="1"/>
  <c r="J26" i="1"/>
  <c r="J27" i="1"/>
  <c r="J29" i="1"/>
  <c r="J30" i="1"/>
  <c r="J31" i="1"/>
  <c r="I18" i="1"/>
  <c r="I19" i="1"/>
  <c r="I20" i="1"/>
  <c r="I15" i="1"/>
  <c r="E16" i="1"/>
  <c r="F16" i="1" s="1"/>
  <c r="F15" i="1"/>
  <c r="J15" i="1" s="1"/>
  <c r="D28" i="1"/>
  <c r="J28" i="1" s="1"/>
  <c r="D24" i="1"/>
  <c r="H24" i="1" s="1"/>
  <c r="D23" i="1"/>
  <c r="H23" i="1" s="1"/>
  <c r="E28" i="1" l="1"/>
  <c r="I28" i="1" s="1"/>
  <c r="I16" i="1"/>
  <c r="J16" i="1"/>
  <c r="E24" i="1"/>
  <c r="I24" i="1" s="1"/>
  <c r="E23" i="1"/>
  <c r="I23" i="1" s="1"/>
  <c r="H28" i="1"/>
</calcChain>
</file>

<file path=xl/sharedStrings.xml><?xml version="1.0" encoding="utf-8"?>
<sst xmlns="http://schemas.openxmlformats.org/spreadsheetml/2006/main" count="817" uniqueCount="299">
  <si>
    <t>Dự án/Đơn vị: Đồng Mít</t>
  </si>
  <si>
    <t>PHỤ LỤC: 2</t>
  </si>
  <si>
    <t>Chủ đầu tư:</t>
  </si>
  <si>
    <t>Giai đoạn: Năm thi công thứ 03</t>
  </si>
  <si>
    <t>Cập nhật lần: 01</t>
  </si>
  <si>
    <t xml:space="preserve">Ngày: </t>
  </si>
  <si>
    <t>Kỳ kế hoạch: Quí 4 năm 2021</t>
  </si>
  <si>
    <t>BẢNG PHÂN CHIA KHỐI LƯỢNG THỰC HIỆN TRONG KỲ</t>
  </si>
  <si>
    <t xml:space="preserve">CÔNG TRÌNH: </t>
  </si>
  <si>
    <t>ĐVT: đồng</t>
  </si>
  <si>
    <t>TT</t>
  </si>
  <si>
    <t>Hạng mục công việc</t>
  </si>
  <si>
    <t>ĐVT</t>
  </si>
  <si>
    <t>Khối lượng</t>
  </si>
  <si>
    <t xml:space="preserve">Thành tiền </t>
  </si>
  <si>
    <t>Ghi chú</t>
  </si>
  <si>
    <t>Trong đó:</t>
  </si>
  <si>
    <t>Công ty thực hiện</t>
  </si>
  <si>
    <t>Thầu phụ thực hiện</t>
  </si>
  <si>
    <t>(1)</t>
  </si>
  <si>
    <t>(2)</t>
  </si>
  <si>
    <t>(3)</t>
  </si>
  <si>
    <t>(4)</t>
  </si>
  <si>
    <t>(5)</t>
  </si>
  <si>
    <t>(6)</t>
  </si>
  <si>
    <t>(7)</t>
  </si>
  <si>
    <t>(8)=(4)*(7)</t>
  </si>
  <si>
    <t>(9)=(5)*(7)</t>
  </si>
  <si>
    <t>(10)=(6)*(7)</t>
  </si>
  <si>
    <t>A</t>
  </si>
  <si>
    <t>TỔNG CỘNG</t>
  </si>
  <si>
    <t>TRƯỞNG BAN CHỈ HUY</t>
  </si>
  <si>
    <t>Đục dọn vệ sinh hàng lang</t>
  </si>
  <si>
    <t>m2</t>
  </si>
  <si>
    <t>Đục dọn vệ sinh bậc tam cấp hạ lưu ( Phần mặt đứng+ mặt nằm)</t>
  </si>
  <si>
    <t>Hoàn thiện mặt thượng lưu đập chính</t>
  </si>
  <si>
    <t>Chi phí tu sửa đường phục vụ vận chuyển vật liệu từ Mỏ đá về đập</t>
  </si>
  <si>
    <t>Đồng</t>
  </si>
  <si>
    <t>Chi phí vun dăm, cát tại bãi trữ và Nhà chứa dăm cát</t>
  </si>
  <si>
    <t>m3</t>
  </si>
  <si>
    <t>Chi phí trung chuyển vật liệu từ bãi trữ vào nhà chứ vật liệu Hồ Đồng Mít.</t>
  </si>
  <si>
    <t>Bảo dưỡng ván khuôn các loại</t>
  </si>
  <si>
    <t>Bảo dưỡng cắt khung chống ván khuôn</t>
  </si>
  <si>
    <t>cái</t>
  </si>
  <si>
    <t>Tháo dỡ nhà lắp ghép</t>
  </si>
  <si>
    <t>Tháo dỡ nhà tôn</t>
  </si>
  <si>
    <t>công</t>
  </si>
  <si>
    <t>Nhà che vật liệu (nhà thép tiền chế)</t>
  </si>
  <si>
    <t>San trả mặt bằng lán trại khu vực đập chính</t>
  </si>
  <si>
    <t>San trả mặt bằng Mỏ đá MĐ</t>
  </si>
  <si>
    <t>Đăò, đắp san trả mặt bằng khu vực khai thác Mỏ</t>
  </si>
  <si>
    <t>Đăò, đắp san trả mặt bằng khu vực bãi thải  Mỏ</t>
  </si>
  <si>
    <t>Đăò, đắp san trả mặt bằng khu vực nhà ở  Mỏ</t>
  </si>
  <si>
    <t>Nhà vận hành cống xả cạn; Nhà vận hành tháp cống lấy nước; nhà vận hành tràn xả lũ</t>
  </si>
  <si>
    <t xml:space="preserve"> -</t>
  </si>
  <si>
    <t xml:space="preserve">Khối lượng thực hiện </t>
  </si>
  <si>
    <t>Đơn giá nhân công 
 XLtheo giao khoán</t>
  </si>
  <si>
    <t>Tính theo chi phí thực tế ( Quí 2/2021 đã gửi cho Phòng kế hoạch)</t>
  </si>
  <si>
    <t>Phòng kế hoạch tính theo công trường Tân Mỹ</t>
  </si>
  <si>
    <t xml:space="preserve">Các hạng mục công việc phát sinh </t>
  </si>
  <si>
    <r>
      <t xml:space="preserve"> </t>
    </r>
    <r>
      <rPr>
        <b/>
        <i/>
        <sz val="12"/>
        <rFont val="Times New Roman"/>
        <family val="1"/>
      </rPr>
      <t>Bao gồm</t>
    </r>
    <r>
      <rPr>
        <i/>
        <sz val="12"/>
        <rFont val="Times New Roman"/>
        <family val="1"/>
      </rPr>
      <t>: Vệ sinh bề mặt; đục tẩy vữa bê tông dính bám, xúc dọn bùn đất vận chuyển ra ngoài đổ đúng nơi quy định; mài mặt bê tông, hoàn thiện khe tiếp giáp giữa các cấu kiện… tạo thẩm mỹ cho công trình; đảm bảo yêu cầu kỹ thuật được chủ đầu tư dự án đồng ý nghiệm thu đưa vào sử dụng.( Đơn giá đã bao gồm thuế VAT)</t>
    </r>
  </si>
  <si>
    <r>
      <t xml:space="preserve"> </t>
    </r>
    <r>
      <rPr>
        <b/>
        <i/>
        <sz val="12"/>
        <rFont val="Times New Roman"/>
        <family val="1"/>
      </rPr>
      <t>Bao gồm</t>
    </r>
    <r>
      <rPr>
        <i/>
        <sz val="12"/>
        <rFont val="Times New Roman"/>
        <family val="1"/>
      </rPr>
      <t>: Vệ sinh bề mặt; đục tẩy vữa bê tông dính bám, cắt thép néo, thép chờ; tô trát bề mặt; Mài mặt bê tông tạo thẩm mỹ cho công trình;  đảm bảo yêu cầu kỹ thuật được chủ đầu tư dự án đồng ý nghiệm thu đưa vào sử dụng.( Đơn giá chưa bao gồm thuế VAT). lấy theo giá đề xuất Công trình Tân Mỹ.</t>
    </r>
  </si>
  <si>
    <r>
      <t xml:space="preserve"> </t>
    </r>
    <r>
      <rPr>
        <b/>
        <i/>
        <sz val="12"/>
        <rFont val="Times New Roman"/>
        <family val="1"/>
      </rPr>
      <t>Bao gồm</t>
    </r>
    <r>
      <rPr>
        <i/>
        <sz val="12"/>
        <rFont val="Times New Roman"/>
        <family val="1"/>
      </rPr>
      <t>: Đục tẩy bê tông rỗ, xốp, vữa bám dính khe thi công; cắt thép néo, thép chờ, gỡ, đục tẩy vật liệu nhét kẽ bê tông; trám hoàn thiện, mài mặt bê tông tạo thẩm mỹ cho công trình;  đảm bảo yêu cầu kỹ thuật được chủ đầu tư dự án đồng ý nghiệm thu đưa vào sử dụng.( Đơn giá chưa bao gồm thuế VAT)</t>
    </r>
  </si>
  <si>
    <r>
      <t>Bao gồm:</t>
    </r>
    <r>
      <rPr>
        <sz val="12"/>
        <rFont val="Times New Roman"/>
        <family val="1"/>
      </rPr>
      <t xml:space="preserve"> Đục cạy bê tông, hàn cắt, mài, bảo dưỡng  Đơn giá chưa bao gồm thuế VAT). lấy theo giá đề xuất Công trình Tân Mỹ.</t>
    </r>
  </si>
  <si>
    <r>
      <t>Bao gồm:</t>
    </r>
    <r>
      <rPr>
        <sz val="12"/>
        <rFont val="Times New Roman"/>
        <family val="1"/>
      </rPr>
      <t xml:space="preserve"> Đào, đắp san trả mặt bằng. ( Giá theo thực tế)</t>
    </r>
  </si>
  <si>
    <r>
      <t>Bao gồm:</t>
    </r>
    <r>
      <rPr>
        <sz val="12"/>
        <rFont val="Times New Roman"/>
        <family val="1"/>
      </rPr>
      <t xml:space="preserve"> CC47 thi công phần thô ( Bê tông trụ, sàn) theo đơn giá khoán; Thuê ngoài xây, tô, trát, hoàn thiện theo đơn giá thuê</t>
    </r>
  </si>
  <si>
    <t>Đề nghị công ty cho đơn giá</t>
  </si>
  <si>
    <t>Thi công tường chống thấm vai trái đập</t>
  </si>
  <si>
    <t xml:space="preserve"> Đã thi công xong</t>
  </si>
  <si>
    <t>Công nhật đục bê tông bám dích, dọn bùn đất chân cẩu tháp</t>
  </si>
  <si>
    <t xml:space="preserve">Ghi chú: Đơn giá trên chỉ bao gồm đơn giá nhân công công ty xem xét phê duyệt </t>
  </si>
  <si>
    <t xml:space="preserve"> - Chi phí  xe máy thi công sẽ được tính thực tế vào  kỳ quyết toán tháng, quý</t>
  </si>
  <si>
    <t>(8)</t>
  </si>
  <si>
    <t>PHỤ LỤC: 3</t>
  </si>
  <si>
    <t>BẢNG CHI TIẾT  KHỐI LƯỢNG THUÊ THẦU PHỤ NHÂN CÔNG THI CÔNG TRONG KỲ</t>
  </si>
  <si>
    <t>Thời gian dự kiến thực hiện</t>
  </si>
  <si>
    <t>Thời gian dự kiến trình</t>
  </si>
  <si>
    <t>(6)=(4)*(5)</t>
  </si>
  <si>
    <t>I</t>
  </si>
  <si>
    <t>II</t>
  </si>
  <si>
    <t>Đắp đất bệ cẩu</t>
  </si>
  <si>
    <t>Đắp đường thi công thượng lưu Đập</t>
  </si>
  <si>
    <r>
      <rPr>
        <b/>
        <sz val="12"/>
        <rFont val="Times New Roman"/>
        <family val="1"/>
      </rPr>
      <t>Bao gồm</t>
    </r>
    <r>
      <rPr>
        <sz val="12"/>
        <rFont val="Times New Roman"/>
        <family val="1"/>
      </rPr>
      <t>: Đục bê tông bám dích, dọn bùn đất chân cẩu tháp. Đơn giá chưa có thuế VAT. Đã thi công xong</t>
    </r>
  </si>
  <si>
    <t>Khởi công ngày:   27 /08 /2021    Kết thúc ngày:         /       /2021</t>
  </si>
  <si>
    <t xml:space="preserve">(Kèm theo tờ trình số      /2021/TTr-BCH  ngày      /     /2021 của Trưởng Ban chỉ huy công trình  Đồng Mít) </t>
  </si>
  <si>
    <t>Công ty TNHH xây dựng công trình Đức Thịnh</t>
  </si>
  <si>
    <t>Bê tông lót M100</t>
  </si>
  <si>
    <t>Bê tông thủy công sàn dày ≥30cm, đá 1x2, M250, đổ bằng cần cẩu 25T</t>
  </si>
  <si>
    <t>Bê tông cột TD&gt;0,1m2, chiều cao ≤6m, SX qua dây chuyền trạm trộn, đổ bằng cẩu, M250, đá 1x2</t>
  </si>
  <si>
    <t>Gia công, lắp dựng cốt thép sàn công trình thủy công đk ≤18mm, bằng cần cẩu 25T</t>
  </si>
  <si>
    <t>kg</t>
  </si>
  <si>
    <t>Lắp dựng cốt thép cột, trụ, ĐK ≤10mm, chiều cao ≤6m</t>
  </si>
  <si>
    <t>Lắp dựng cốt thép cột, trụ, ĐK &gt;18mm, chiều cao ≤6m</t>
  </si>
  <si>
    <t>md</t>
  </si>
  <si>
    <t>Ván khuôn thép</t>
  </si>
  <si>
    <t>100m2</t>
  </si>
  <si>
    <t>Lắp dựng dàn giáo ngoài, cao ≤16m</t>
  </si>
  <si>
    <t>Lắp dựng kết cấu thép hệ khung dàn, sàn đạo trên cạn</t>
  </si>
  <si>
    <t>Tấn</t>
  </si>
  <si>
    <t>Tháo dỡ kết cấu thép hệ khung dàn, sàn đạo trên cạn</t>
  </si>
  <si>
    <t>*</t>
  </si>
  <si>
    <t>Kênh Dẫn</t>
  </si>
  <si>
    <t xml:space="preserve">* </t>
  </si>
  <si>
    <t>Kỳ kế hoạch: Quí IV năm 2021</t>
  </si>
  <si>
    <t>Bê tông lót  móng, SX qua dây chuyền trạm trộn, đổ bằng cẩu, M100, đá 2x4</t>
  </si>
  <si>
    <t>Bê tông thủy công bản đáy, đá 2x4, M200, đổ bằng cần cẩu 25T</t>
  </si>
  <si>
    <t>Bê tông thủy công tường cánh, tường biên dày ≤1m, đá 1x2, M200, đổ bằng cần cẩu 25T</t>
  </si>
  <si>
    <t>Bê tông thủy công mái kênh, mái hố xói, đá 2x4, M200, đổ bằng cần cẩu 25T</t>
  </si>
  <si>
    <t>Gia công, lắp dựng cốt thép móng, nền, bản đáy công trình thủy công đk ≤18mm, bằng cần cẩu 25T</t>
  </si>
  <si>
    <t>tấn</t>
  </si>
  <si>
    <t>Gia công, lắp dựng cốt thép móng, nền, bản đáy công trình thủy công đk &gt;18mm, bằng cần cẩu 25T</t>
  </si>
  <si>
    <t>Gia công, lắp dựng cốt thép tường công trình thủy công đk ≤18mm, bằng cần cẩu 25T</t>
  </si>
  <si>
    <t>Gia công, lắp dựng cốt thép tường công trình thủy công đk &gt;18mm, bằng cần cẩu 25T</t>
  </si>
  <si>
    <t>Gia công, lắp dựng cốt thép mái kênh, mái hố xói công trình thủy công đk ≤18mm, bằng cần cẩu 25T</t>
  </si>
  <si>
    <t>Gia công, lắp dựng cốt thép mái kênh, mái hố xói công trình thủy công đk &gt;18mm, bằng cần cẩu 25T</t>
  </si>
  <si>
    <t xml:space="preserve">Ván khuôn thép, khung xương, cột chống giáo ống, tường, chiều cao ≤28m </t>
  </si>
  <si>
    <t xml:space="preserve">Ván khuôn mái bờ kênh mương </t>
  </si>
  <si>
    <t>Công tác khác</t>
  </si>
  <si>
    <t>Rải ni lông tái sinh</t>
  </si>
  <si>
    <t>Quét nhựa bi tum và dán giấy dầu 2 lớp giấy 3 lớp nhựa</t>
  </si>
  <si>
    <t>Lắp đặt ống nhựa miệng bát, nối bằng p/p dán keo, dài 6m, ĐK 42mm</t>
  </si>
  <si>
    <t>100m</t>
  </si>
  <si>
    <t>Thi công tầng lọc cát</t>
  </si>
  <si>
    <t>100m3</t>
  </si>
  <si>
    <t>Thi công tầng lọc dá cấp phối dmax ≤6</t>
  </si>
  <si>
    <t>CÔNG TY TNHH ĐẦU TƯ XÂY DỰNG KIẾN TRÚC VIỆT</t>
  </si>
  <si>
    <t>Nhà vận hành thượng lưu CLN</t>
  </si>
  <si>
    <t>Xây gạch chỉ 6,5x10,5x22, xây tường thẳng, chiều dày &lt;=33 cm, cao &lt;=4 m, vữa XM mác 75</t>
  </si>
  <si>
    <t>Trát tường ngoài, dày 1,5 cm, vữa XM mác 75</t>
  </si>
  <si>
    <t>Trát tường trong, dày 1,5 cm, vữa XM mác 75</t>
  </si>
  <si>
    <t>Sơn dầm, trần cột, tường trong nhà không bả bằng sơn Kova, 1 nước lót, 2 nước phủ</t>
  </si>
  <si>
    <t>Sơn dầm, trần cột, tường ngoài nhà không bả bằng sơn Kova, 1 nước lót, 2 nước phủ</t>
  </si>
  <si>
    <t>Mua và lắp dựng cửa sắt xếp, cửa cuốn</t>
  </si>
  <si>
    <t>Mô tơ cửa cuốn</t>
  </si>
  <si>
    <t>bộ</t>
  </si>
  <si>
    <t>Ray dẫn</t>
  </si>
  <si>
    <t>m</t>
  </si>
  <si>
    <t>Mua và lắp dựng cửa nhôm kính (bao gồm cả lắp đặt hoàn thiện)</t>
  </si>
  <si>
    <t>Lắp dựng hoa sắt cửa</t>
  </si>
  <si>
    <t>Sản xuất rui mè</t>
  </si>
  <si>
    <t>Lắp dựng rui mè</t>
  </si>
  <si>
    <t>Ngói đỏ tráng men Vigracera</t>
  </si>
  <si>
    <t>Ngói chạc 3</t>
  </si>
  <si>
    <t>viên</t>
  </si>
  <si>
    <t>Ngói lợp nóc</t>
  </si>
  <si>
    <t>Ngói góc 90o</t>
  </si>
  <si>
    <t>Đá granit tự nhiên 400x400</t>
  </si>
  <si>
    <t>Gạch thông gió chữ V, kt35x31</t>
  </si>
  <si>
    <t>Láng nền sàn không đánh mầu, dày 2,0 cm, vữa XM mác 75</t>
  </si>
  <si>
    <t>Nhà vận hành Cống xả cạn</t>
  </si>
  <si>
    <t>Xây gạch chỉ 6,5x10,5x22, xây tường thẳng, chiều dày &lt;=11 cm, cao &lt;=4 m, vữa XM mác 75</t>
  </si>
  <si>
    <t>Mua và lắp dựng cửa cuốn</t>
  </si>
  <si>
    <t>Lát gạch bông đỏ 7x20</t>
  </si>
  <si>
    <t>Nhà điều khiển Tràn</t>
  </si>
  <si>
    <t>Bê tông sản xuất bằng máy trộn - đổ bằng thủ công, bê tông cột, đá 1x2, tiết diện cột &gt;0,1 m2, cao &lt;=4 m, khung cửa mác 200</t>
  </si>
  <si>
    <t>Bê tông sản xuất bằng máy trộn - đổ bằng thủ công, bê tông xà dầm, giằng nhà, đá 1x2, mác 200</t>
  </si>
  <si>
    <t>Bê tông sản xuất bằng máy trộn - đổ bằng thủ công, bê tông sàn mái, ô văng đá 1x2, mác 200</t>
  </si>
  <si>
    <t>Bê tông sản xuất bằng máy trộn - đổ bằng thủ công, bê tông tạo độ dốc trần nhà, đá 1x2, mác 150</t>
  </si>
  <si>
    <t>Công tác sản xuất lắp dựng cốt thép bê tông tại chỗ, cốt thép cột, trụ, khung cửa đường kính &lt;=10 mm</t>
  </si>
  <si>
    <t>Công tác sản xuất lắp dựng cốt thép bê tông tại chỗ, cốt thép cột, trụ, khung cửa đường kính &lt;=18 mm</t>
  </si>
  <si>
    <t>Công tác sản xuất lắp dựng cốt thép bê tông tại chỗ, cốt thép cột, trụ, khung cửa đường kính &gt;18 mm</t>
  </si>
  <si>
    <t>Công tác sản xuất lắp dựng cốt thép bê tông tại chỗ, cốt thép xà dầm, giằng, đường kính &lt;=10 mm, ở độ cao &lt;=4 m</t>
  </si>
  <si>
    <t>Công tác sản xuất lắp dựng cốt thép bê tông tại chỗ, cốt thép xà dầm, giằng, đường kính &lt;=18 mm,  ở độ cao &lt;=4 m</t>
  </si>
  <si>
    <t>Công tác sản xuất lắp dựng cốt thép bê tông tại chỗ, cốt thép xà dầm, giằng, đường kính &gt;18 mm, ở độ cao &lt;=4 m</t>
  </si>
  <si>
    <t>Công tác sản xuất lắp dựng cốt thép bê tông tại chỗ, cốt thép sàn mái, cao &lt;=16 m, đường kính &lt;=10 mm</t>
  </si>
  <si>
    <t>Công tác sản xuất lắp dựng cốt thép bê tông tại chỗ, cốt thép sàn mái, cao &lt;=16 m, đường kính &gt;10 mm</t>
  </si>
  <si>
    <t>Ván khuôn cho bê tông đổ tại chỗ, ván khuôn kim loại, ván khuôn tường, cột vuông, cột chữ nhật, xà dầm, giằng, cao &lt;=16 m</t>
  </si>
  <si>
    <t>Ván khuôn cho bê tông đổ tại chỗ, ván khuôn kim loại, ván khuôn sàn mái, cao &lt;=16 m</t>
  </si>
  <si>
    <t>Nhà vận hành hạ lưu Cống lấy nước</t>
  </si>
  <si>
    <t>Theo tiến độ hoàn thiện hạng mục này ngày 10/12/2021</t>
  </si>
  <si>
    <t>Theo tiến độ hoàn thiện hạng mục này ngày 15/11/2021</t>
  </si>
  <si>
    <t>Theo tiến độ hoàn thiện hạng mục này ngày 15/12/2021</t>
  </si>
  <si>
    <t>Theo tiến độ hoàn thiện hạng mục này ngày 20/12/2021</t>
  </si>
  <si>
    <t>Tiến độ hoàn thành hạng mục theo chủ đầu tư là 30/10/2021</t>
  </si>
  <si>
    <r>
      <t xml:space="preserve">Dự án/Đơn vị: </t>
    </r>
    <r>
      <rPr>
        <b/>
        <sz val="12"/>
        <color theme="1"/>
        <rFont val="Times New Roman"/>
        <family val="1"/>
      </rPr>
      <t>Nhà máy Thủy điện Đồng Mít ; Gói thầu XL 05 Dự án HCN Đồng Mít</t>
    </r>
  </si>
  <si>
    <r>
      <t xml:space="preserve">Chủ đầu tư: </t>
    </r>
    <r>
      <rPr>
        <b/>
        <sz val="12"/>
        <color theme="1"/>
        <rFont val="Times New Roman"/>
        <family val="1"/>
      </rPr>
      <t>Công ty CPĐT &amp; XD Thủy điện Đồng Mít; Ban quản lý Đầu tư và Xây dựng Thủy Lợi 7</t>
    </r>
  </si>
  <si>
    <t xml:space="preserve">Giai đoạn: Từ 01/04/2021 đến 31/12/2021  </t>
  </si>
  <si>
    <t xml:space="preserve">Ngày: 16/10/2021 </t>
  </si>
  <si>
    <t>Khởi công ngày: 01/04/2021    Kết thúc ngày: 31 /12/2021</t>
  </si>
  <si>
    <t>(Kèm theo tờ trình số 16/2021/TTr-BCH  ngày 16/10/2021 của Trưởng Ban chỉ huy công trình Đồng Mít)</t>
  </si>
  <si>
    <t>Bao gồm vật liệu phụ như máy hàn, que hàn, dây thép buộc …..</t>
  </si>
  <si>
    <t>TRƯỞNG BAN CHỈ HUY CÔNG TRƯỜNG</t>
  </si>
  <si>
    <t>Đơn giá bao gồm vật liệu và máy thi công (Và Bao gồm VAT)</t>
  </si>
  <si>
    <t xml:space="preserve">Đơn giá thầu phụ </t>
  </si>
  <si>
    <t xml:space="preserve">Phần gian điều khiển Nhà máy Thủy Điện Đồng Mít </t>
  </si>
  <si>
    <t>Đơn giá chỉ bao gồm nhân công Xây lắp (Bao gồm vật liệu phụ như máy hàn, que hàn, dây thép buộc …..)</t>
  </si>
  <si>
    <t>(Chưa có VAT)</t>
  </si>
  <si>
    <t>TỔNG CỘNG (VNĐ)</t>
  </si>
  <si>
    <t xml:space="preserve">Khối lượng </t>
  </si>
  <si>
    <t>Thành tiền</t>
  </si>
  <si>
    <t>Nhà máy thủy điện</t>
  </si>
  <si>
    <t xml:space="preserve">Gói thầu XL-05 (Thủy lợi) </t>
  </si>
  <si>
    <t>(9)</t>
  </si>
  <si>
    <t>Thi công khớp nối nhựa đường( Quét bitum, dán bao tải)</t>
  </si>
  <si>
    <t>Công tác hoàn thiện nhà máy Thủy Điện</t>
  </si>
  <si>
    <t>Gạch ống xây vữa M75, Gạch Bồng Sơn</t>
  </si>
  <si>
    <t>Trát trụ từ cao trình 69 trở lên, vữa M75</t>
  </si>
  <si>
    <t xml:space="preserve">Lát đá granits màu xám trắng mặt cầu thang &amp; cạnh đứng (vữa 3,5cm +đá 1,5cm) - Đá Suối Lau </t>
  </si>
  <si>
    <t>Lát nền gạch men ceramic 600x600 (hoàn thiện 5cm), Gạch Thạch Bàn hoặc tương đương</t>
  </si>
  <si>
    <t>Ốp tường gạch ceramic 300x600, cao H=2100mm,Gạch Thạch Bàn hoặc tương đương</t>
  </si>
  <si>
    <t>Lát gạch ceramic nền WC, 300x300, Gạch Thạch Bàn hoặc tương đương</t>
  </si>
  <si>
    <t>Lát gạch đỏ chống rêu mốc mái nhà 400x400, Gạch Thạch Bàn hoặc tương đương</t>
  </si>
  <si>
    <t>Vệ sinh, hoàn thiện mặt bê tông trước khi sơn (tường bê tông, cột, dầm, trần)</t>
  </si>
  <si>
    <t>Sơn 1 lớp sơn kiềm chống thấm, và 2 lớp sơn màu chống thấm (Sơn mặt ngoài, màu xanh nhạt và trắng, Megatex)</t>
  </si>
  <si>
    <t>Sơn trong nhà: 1 lớp sơn kiềm + 2 lớp phủ (màu vàng nhạt và trắng, loại Megatex nội thất)</t>
  </si>
  <si>
    <t>Chống thấm Sika Latex TH sàn mái nhà</t>
  </si>
  <si>
    <t>Ốp đá granits màu đỏ chân tường cao 900mm (Hoàn thiện) - Đá đỏ Bình Định</t>
  </si>
  <si>
    <t>Ốp đá granits màu xám trăng chân tường 100x600</t>
  </si>
  <si>
    <t xml:space="preserve">Trần nhựa 60x60 &amp; Khung Vĩnh Tường </t>
  </si>
  <si>
    <t>Lắp đặt xí bệt (AC-959VAN + nắp rửa CW-S15VN)</t>
  </si>
  <si>
    <t xml:space="preserve">Lắp đặt chậu tiểu nam </t>
  </si>
  <si>
    <t>Lavabo (Chậu VTL2, treo tường chân lửng) + gương soi</t>
  </si>
  <si>
    <t xml:space="preserve">Vòi nước </t>
  </si>
  <si>
    <t>Vòi hang</t>
  </si>
  <si>
    <t>Phễu thoát nước sàn SUS 304</t>
  </si>
  <si>
    <t>Ống nhựa UPVC D60</t>
  </si>
  <si>
    <t>Ống nhựa uPVC D90, PN10</t>
  </si>
  <si>
    <t>Ống nhựa uPVC D114, PN10</t>
  </si>
  <si>
    <t>Cút 90 độ uPVC D90</t>
  </si>
  <si>
    <t>Chạc 3 xiên 45 độ uPVC, D90-60, PN10</t>
  </si>
  <si>
    <t>Lơi nối ống uPVC D60, PN10</t>
  </si>
  <si>
    <t>Chạc ba 45 độ uPVC D90</t>
  </si>
  <si>
    <t>Lơi nối ống D90 uPVC+ Côn nối ống D90</t>
  </si>
  <si>
    <t>Côn nối ống D90-114 uPVC</t>
  </si>
  <si>
    <t>Tê ống uPVC D114</t>
  </si>
  <si>
    <t>Ôxi phông nối ống uPVC D114 (có nút thông tắc)</t>
  </si>
  <si>
    <t>Lơi nối ống uPVC D114, PN10</t>
  </si>
  <si>
    <t>Cút 90 độ uPVC D114</t>
  </si>
  <si>
    <t>Bê tông gạch vỡ M75</t>
  </si>
  <si>
    <t xml:space="preserve">Chống thấm sàn bê tông và chân tường </t>
  </si>
  <si>
    <t>Lắp đặt bể nước Inox 2m3, bồn ngang Tân Á</t>
  </si>
  <si>
    <t>Lắp đặt ống nhựa D34, Đạt Hòa</t>
  </si>
  <si>
    <t>Hầm rút</t>
  </si>
  <si>
    <t>Đào đất (máy kết hợp thủ công)</t>
  </si>
  <si>
    <t xml:space="preserve">Đắp đất </t>
  </si>
  <si>
    <t>Bê tông thủy công lót móng M100, đá 2x4</t>
  </si>
  <si>
    <t>BTCT M200</t>
  </si>
  <si>
    <t>Trát vữa M100</t>
  </si>
  <si>
    <t xml:space="preserve">Ván khuôn </t>
  </si>
  <si>
    <t>Cốt thép</t>
  </si>
  <si>
    <t>Ống uPVC, ĐK 114mm</t>
  </si>
  <si>
    <t>Ống uPVC ĐK 49mm</t>
  </si>
  <si>
    <t>Cút nhựa 90 độ uPVC D49mm</t>
  </si>
  <si>
    <t>Cút chữ T uPVC D49mm</t>
  </si>
  <si>
    <t>Cút 90 độ, D114</t>
  </si>
  <si>
    <t>Lơi uPVC, D114</t>
  </si>
  <si>
    <t>Ống uPVC D160mm</t>
  </si>
  <si>
    <t>Nắp bịt ống uPVC D160</t>
  </si>
  <si>
    <t>Công tác hoàn thiện và hạng mục chung</t>
  </si>
  <si>
    <t>Đục dọn vệ sinh bậc tam cấp hạ lưu (Phần mặt đứng + mặt nằm)</t>
  </si>
  <si>
    <t>Phòng vệ sinh</t>
  </si>
  <si>
    <t>Ốp gạch men ceramic chân tường 100x600 (Gạch Thạch Bàn hoặc loại tương đương)</t>
  </si>
  <si>
    <t>Láng nền không đánh màu dày trung bình 3,5cm, vữa XM M75</t>
  </si>
  <si>
    <t>Láng nền không đánh màu dày trung bình 5cm, vữa XM M75</t>
  </si>
  <si>
    <t>Lát đá lề đi bộ mặt đập và một số chi tiết khác</t>
  </si>
  <si>
    <t>Đá lát gờ lan can</t>
  </si>
  <si>
    <t>Đá bó vỉa gờ lan can</t>
  </si>
  <si>
    <t>Vữa lót</t>
  </si>
  <si>
    <t>Thép tròn</t>
  </si>
  <si>
    <t>Thép hộp mạ kẽm</t>
  </si>
  <si>
    <t>Gia cố mái (Neoweb)</t>
  </si>
  <si>
    <t>BTCT M20</t>
  </si>
  <si>
    <t>BT M30</t>
  </si>
  <si>
    <t>BT M20</t>
  </si>
  <si>
    <t>Cát lót</t>
  </si>
  <si>
    <t>Đá dăm</t>
  </si>
  <si>
    <t>Giấy dầu tạo phẳng 1 lớp</t>
  </si>
  <si>
    <t>Ni lông táI sinh</t>
  </si>
  <si>
    <t xml:space="preserve">Giấy dầu nhựa đường 3 lớp (tính 1 lớp) </t>
  </si>
  <si>
    <t>Diện tích Neoweb chèn đất trồng cỏ dày 12cm</t>
  </si>
  <si>
    <t>Diện tích Neoweb chèn BT M20 dày 12cm</t>
  </si>
  <si>
    <t>Đá lát khan dày 30cm</t>
  </si>
  <si>
    <t>đất màu trồng cỏ dày 12cm (neoweb)</t>
  </si>
  <si>
    <t>BT M20 dày 12cm (neoweb)</t>
  </si>
  <si>
    <t>diện tích trồng cỏ (neoweb)</t>
  </si>
  <si>
    <t>ống nhựa pvc D34 (lỗ thoát nước)</t>
  </si>
  <si>
    <t>VảI lọc địa kỹ thuật (lỗ thoát nước)</t>
  </si>
  <si>
    <t>Đào lỗ thoát nước</t>
  </si>
  <si>
    <t>Tràn xả lũ</t>
  </si>
  <si>
    <t>Trát vữa xi măng M75, dày 1,5cm</t>
  </si>
  <si>
    <t>Lát nền đá granits màu trắng xám 600x600 (vữa XM M75 dày 3,5cm + đá 1,5cm) - Đá Suối Lau</t>
  </si>
  <si>
    <t>Gạch ống xây vữa M75 dày 100mm, cao 2,1m 
( Gạch Bồng Sơn)</t>
  </si>
  <si>
    <t>Vữa XM M75 dày trung bình 3cm</t>
  </si>
  <si>
    <t>Bê tông bậc lên xuống sàn công tác M150, đá 2x4 , đổ cẩu tháp</t>
  </si>
  <si>
    <t>Nhà chính</t>
  </si>
  <si>
    <t>Ván khuôn</t>
  </si>
  <si>
    <t>CÔNG TRÌNH: HỒ CHỨA NƯỚC ĐỒNG MÍT</t>
  </si>
  <si>
    <r>
      <t>m</t>
    </r>
    <r>
      <rPr>
        <vertAlign val="superscript"/>
        <sz val="11"/>
        <color indexed="8"/>
        <rFont val="Times New Roman"/>
        <family val="1"/>
      </rPr>
      <t>3</t>
    </r>
  </si>
  <si>
    <r>
      <t>m</t>
    </r>
    <r>
      <rPr>
        <vertAlign val="superscript"/>
        <sz val="11"/>
        <color indexed="8"/>
        <rFont val="Times New Roman"/>
        <family val="1"/>
      </rPr>
      <t>2</t>
    </r>
  </si>
  <si>
    <r>
      <t>100m</t>
    </r>
    <r>
      <rPr>
        <vertAlign val="superscript"/>
        <sz val="11"/>
        <color indexed="8"/>
        <rFont val="Times New Roman"/>
        <family val="1"/>
      </rPr>
      <t>3</t>
    </r>
  </si>
  <si>
    <r>
      <t>100m</t>
    </r>
    <r>
      <rPr>
        <vertAlign val="superscript"/>
        <sz val="11"/>
        <color indexed="8"/>
        <rFont val="Times New Roman"/>
        <family val="1"/>
      </rPr>
      <t>2</t>
    </r>
  </si>
  <si>
    <t>-</t>
  </si>
  <si>
    <t>Thi công tầng lọc đá cấp phối dmax ≤6</t>
  </si>
  <si>
    <t>Nhà máy thủy điện (Kiến Trúc)</t>
  </si>
  <si>
    <t>ĐẠI DIỆN HỢP PHÁP CỦA NHÀ THẦU</t>
  </si>
  <si>
    <r>
      <t xml:space="preserve">Đơn giá 
</t>
    </r>
    <r>
      <rPr>
        <sz val="11"/>
        <rFont val="Times New Roman"/>
        <family val="1"/>
      </rPr>
      <t>(chưa VAT)</t>
    </r>
  </si>
  <si>
    <t>BẢNG KHỐI LƯỢNG VÀ ĐƠN GIÁ DỰ THẦU</t>
  </si>
  <si>
    <t>THUẾ VAT</t>
  </si>
  <si>
    <t xml:space="preserve">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</si>
</sst>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\ _₫_-;\-* #,##0.00\ _₫_-;_-* &quot;-&quot;??\ _₫_-;_-@_-"/>
    <numFmt numFmtId="165" formatCode="_-* #,##0\ _₫_-;\-* #,##0\ _₫_-;_-* &quot;-&quot;??\ _₫_-;_-@_-"/>
    <numFmt numFmtId="166" formatCode="[$-1010000]d/m/yyyy;@"/>
    <numFmt numFmtId="168" formatCode="#,##0\ &quot;DM&quot;;\-#,##0\ &quot;DM&quot;"/>
    <numFmt numFmtId="169" formatCode="0.000%"/>
    <numFmt numFmtId="170" formatCode="&quot;￥&quot;#,##0;&quot;￥&quot;\-#,##0"/>
    <numFmt numFmtId="171" formatCode="00.000"/>
    <numFmt numFmtId="174" formatCode="_-&quot;$&quot;* #,##0_-;\-&quot;$&quot;* #,##0_-;_-&quot;$&quot;* &quot;-&quot;_-;_-@_-"/>
    <numFmt numFmtId="175" formatCode="_-* #,##0_-;\-* #,##0_-;_-* &quot;-&quot;_-;_-@_-"/>
    <numFmt numFmtId="176" formatCode="_-&quot;$&quot;* #,##0.00_-;\-&quot;$&quot;* #,##0.00_-;_-&quot;$&quot;* &quot;-&quot;??_-;_-@_-"/>
    <numFmt numFmtId="177" formatCode="_-* #,##0.00_-;\-* #,##0.00_-;_-* &quot;-&quot;??_-;_-@_-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i/>
      <sz val="13"/>
      <name val="Times New Roman"/>
      <family val="1"/>
    </font>
    <font>
      <sz val="13"/>
      <color rgb="FFFF000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i/>
      <sz val="11"/>
      <name val="Times New Roman"/>
      <family val="1"/>
    </font>
    <font>
      <b/>
      <sz val="11"/>
      <color rgb="FFFF0000"/>
      <name val="Times New Roman"/>
      <family val="1"/>
    </font>
    <font>
      <sz val="10"/>
      <name val="VNI-Aptima"/>
    </font>
    <font>
      <sz val="10"/>
      <name val="Verdana"/>
      <family val="2"/>
    </font>
    <font>
      <sz val="10"/>
      <name val="VNI-Times"/>
    </font>
    <font>
      <b/>
      <sz val="12"/>
      <name val="Arial"/>
      <family val="2"/>
    </font>
    <font>
      <u/>
      <sz val="10"/>
      <color indexed="12"/>
      <name val="Verdana"/>
      <family val="2"/>
    </font>
    <font>
      <u/>
      <sz val="11"/>
      <color theme="10"/>
      <name val="Calibri"/>
      <family val="2"/>
    </font>
    <font>
      <sz val="10"/>
      <name val="VNI-Helve-Condense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2"/>
    </font>
    <font>
      <sz val="10"/>
      <name val="굴림체"/>
      <family val="3"/>
    </font>
    <font>
      <vertAlign val="superscript"/>
      <sz val="11"/>
      <color indexed="8"/>
      <name val="Times New Roman"/>
      <family val="1"/>
    </font>
    <font>
      <sz val="12"/>
      <name val=".VnTime"/>
      <family val="2"/>
    </font>
    <font>
      <sz val="12"/>
      <name val="新細明體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0" borderId="20" applyNumberFormat="0" applyAlignment="0" applyProtection="0">
      <alignment horizontal="left" vertical="center"/>
    </xf>
    <xf numFmtId="0" fontId="30" fillId="0" borderId="4">
      <alignment horizontal="left"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9" fontId="1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168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38" fillId="0" borderId="0"/>
    <xf numFmtId="0" fontId="3" fillId="0" borderId="0"/>
    <xf numFmtId="0" fontId="40" fillId="0" borderId="0"/>
    <xf numFmtId="0" fontId="40" fillId="0" borderId="0"/>
    <xf numFmtId="0" fontId="41" fillId="0" borderId="0"/>
    <xf numFmtId="175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0" fontId="40" fillId="0" borderId="0"/>
  </cellStyleXfs>
  <cellXfs count="252">
    <xf numFmtId="0" fontId="0" fillId="0" borderId="0" xfId="0"/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4" fillId="0" borderId="3" xfId="2" applyFont="1" applyFill="1" applyBorder="1" applyAlignment="1">
      <alignment horizontal="left" vertical="center" indent="1"/>
    </xf>
    <xf numFmtId="0" fontId="4" fillId="0" borderId="4" xfId="2" applyFont="1" applyFill="1" applyBorder="1" applyAlignment="1">
      <alignment horizontal="left" vertical="center" indent="1"/>
    </xf>
    <xf numFmtId="0" fontId="4" fillId="0" borderId="4" xfId="2" applyFont="1" applyFill="1" applyBorder="1" applyAlignment="1">
      <alignment horizontal="center" vertical="center"/>
    </xf>
    <xf numFmtId="165" fontId="4" fillId="0" borderId="4" xfId="1" applyNumberFormat="1" applyFont="1" applyFill="1" applyBorder="1" applyAlignment="1">
      <alignment horizontal="center" vertical="center"/>
    </xf>
    <xf numFmtId="166" fontId="4" fillId="0" borderId="4" xfId="2" applyNumberFormat="1" applyFont="1" applyFill="1" applyBorder="1" applyAlignment="1">
      <alignment vertical="center"/>
    </xf>
    <xf numFmtId="0" fontId="4" fillId="0" borderId="4" xfId="2" applyFont="1" applyFill="1" applyBorder="1" applyAlignment="1">
      <alignment vertical="center"/>
    </xf>
    <xf numFmtId="0" fontId="5" fillId="0" borderId="4" xfId="0" applyFont="1" applyFill="1" applyBorder="1"/>
    <xf numFmtId="0" fontId="6" fillId="0" borderId="5" xfId="0" applyFont="1" applyFill="1" applyBorder="1" applyAlignment="1">
      <alignment horizontal="right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4" fontId="2" fillId="0" borderId="4" xfId="0" applyNumberFormat="1" applyFont="1" applyFill="1" applyBorder="1" applyAlignment="1" applyProtection="1">
      <alignment horizontal="right" vertical="center"/>
      <protection locked="0"/>
    </xf>
    <xf numFmtId="166" fontId="7" fillId="0" borderId="4" xfId="2" applyNumberFormat="1" applyFont="1" applyFill="1" applyBorder="1" applyAlignment="1">
      <alignment horizontal="left" vertical="center" indent="1"/>
    </xf>
    <xf numFmtId="165" fontId="8" fillId="0" borderId="4" xfId="1" quotePrefix="1" applyNumberFormat="1" applyFont="1" applyFill="1" applyBorder="1" applyAlignment="1">
      <alignment horizontal="left" vertical="center"/>
    </xf>
    <xf numFmtId="4" fontId="2" fillId="0" borderId="0" xfId="0" applyNumberFormat="1" applyFont="1" applyFill="1" applyAlignment="1" applyProtection="1">
      <alignment horizontal="right"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166" fontId="4" fillId="0" borderId="4" xfId="2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left" vertical="center" indent="1"/>
    </xf>
    <xf numFmtId="0" fontId="10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3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49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1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4" fontId="2" fillId="0" borderId="14" xfId="0" applyNumberFormat="1" applyFont="1" applyFill="1" applyBorder="1" applyAlignment="1" applyProtection="1">
      <alignment vertical="center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>
      <alignment horizontal="left" vertical="top"/>
    </xf>
    <xf numFmtId="3" fontId="2" fillId="0" borderId="0" xfId="0" applyNumberFormat="1" applyFont="1" applyFill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 vertical="top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justify" vertical="center"/>
      <protection locked="0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vertical="top" wrapText="1"/>
      <protection locked="0"/>
    </xf>
    <xf numFmtId="3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 applyProtection="1">
      <alignment vertical="center" wrapText="1"/>
      <protection locked="0"/>
    </xf>
    <xf numFmtId="4" fontId="4" fillId="0" borderId="15" xfId="0" applyNumberFormat="1" applyFont="1" applyFill="1" applyBorder="1" applyAlignment="1" applyProtection="1">
      <alignment vertical="center"/>
      <protection locked="0"/>
    </xf>
    <xf numFmtId="3" fontId="4" fillId="0" borderId="15" xfId="0" applyNumberFormat="1" applyFont="1" applyFill="1" applyBorder="1" applyAlignment="1" applyProtection="1">
      <alignment vertical="center"/>
      <protection locked="0"/>
    </xf>
    <xf numFmtId="0" fontId="11" fillId="0" borderId="14" xfId="0" applyFont="1" applyFill="1" applyBorder="1" applyAlignment="1" applyProtection="1">
      <alignment horizontal="left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3" fontId="1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15" fillId="0" borderId="14" xfId="0" applyFont="1" applyFill="1" applyBorder="1" applyAlignment="1" applyProtection="1">
      <alignment horizontal="left" vertical="center" wrapText="1"/>
      <protection locked="0"/>
    </xf>
    <xf numFmtId="0" fontId="15" fillId="0" borderId="16" xfId="0" applyFont="1" applyFill="1" applyBorder="1" applyAlignment="1" applyProtection="1">
      <alignment horizontal="center" vertical="center" wrapText="1"/>
      <protection locked="0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17" fillId="0" borderId="16" xfId="0" applyFont="1" applyFill="1" applyBorder="1" applyAlignment="1" applyProtection="1">
      <alignment horizontal="left" vertical="center" wrapText="1"/>
      <protection locked="0"/>
    </xf>
    <xf numFmtId="0" fontId="12" fillId="0" borderId="16" xfId="0" applyFont="1" applyFill="1" applyBorder="1" applyAlignment="1" applyProtection="1">
      <alignment horizontal="left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 applyProtection="1">
      <alignment horizontal="justify" vertical="center"/>
      <protection locked="0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3" fontId="1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5" xfId="0" applyFont="1" applyFill="1" applyBorder="1" applyAlignment="1" applyProtection="1">
      <alignment horizontal="center" vertical="center" wrapText="1"/>
      <protection locked="0"/>
    </xf>
    <xf numFmtId="3" fontId="4" fillId="2" borderId="15" xfId="0" applyNumberFormat="1" applyFont="1" applyFill="1" applyBorder="1" applyAlignment="1" applyProtection="1">
      <alignment vertical="center"/>
      <protection locked="0"/>
    </xf>
    <xf numFmtId="0" fontId="12" fillId="2" borderId="16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/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0" xfId="0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3" fontId="21" fillId="3" borderId="0" xfId="0" applyNumberFormat="1" applyFont="1" applyFill="1" applyAlignment="1" applyProtection="1">
      <alignment horizontal="center" vertical="center"/>
      <protection locked="0"/>
    </xf>
    <xf numFmtId="0" fontId="5" fillId="0" borderId="5" xfId="0" applyFont="1" applyFill="1" applyBorder="1"/>
    <xf numFmtId="3" fontId="2" fillId="0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49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2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 applyProtection="1">
      <alignment vertical="center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4" fontId="2" fillId="0" borderId="16" xfId="0" applyNumberFormat="1" applyFont="1" applyFill="1" applyBorder="1" applyAlignment="1" applyProtection="1">
      <alignment vertical="center"/>
      <protection locked="0"/>
    </xf>
    <xf numFmtId="0" fontId="2" fillId="0" borderId="16" xfId="0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left" vertical="center" wrapText="1"/>
      <protection locked="0"/>
    </xf>
    <xf numFmtId="3" fontId="2" fillId="0" borderId="18" xfId="0" applyNumberFormat="1" applyFont="1" applyFill="1" applyBorder="1" applyAlignment="1" applyProtection="1">
      <alignment vertical="center" wrapText="1"/>
      <protection locked="0"/>
    </xf>
    <xf numFmtId="3" fontId="2" fillId="0" borderId="18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8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vertical="center"/>
      <protection locked="0"/>
    </xf>
    <xf numFmtId="3" fontId="2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6" fillId="0" borderId="15" xfId="0" applyNumberFormat="1" applyFont="1" applyFill="1" applyBorder="1" applyAlignment="1" applyProtection="1">
      <alignment horizontal="center" vertical="center" wrapText="1"/>
    </xf>
    <xf numFmtId="3" fontId="11" fillId="0" borderId="14" xfId="0" applyNumberFormat="1" applyFont="1" applyFill="1" applyBorder="1" applyAlignment="1" applyProtection="1">
      <alignment horizontal="center" vertical="center" wrapText="1"/>
    </xf>
    <xf numFmtId="4" fontId="2" fillId="0" borderId="15" xfId="0" applyNumberFormat="1" applyFont="1" applyFill="1" applyBorder="1" applyAlignment="1" applyProtection="1">
      <alignment vertical="center"/>
    </xf>
    <xf numFmtId="3" fontId="2" fillId="0" borderId="15" xfId="0" applyNumberFormat="1" applyFont="1" applyFill="1" applyBorder="1" applyAlignment="1" applyProtection="1">
      <alignment vertical="center"/>
    </xf>
    <xf numFmtId="0" fontId="14" fillId="0" borderId="15" xfId="0" applyFont="1" applyFill="1" applyBorder="1" applyAlignment="1" applyProtection="1">
      <alignment horizontal="center" vertical="center" wrapText="1"/>
    </xf>
    <xf numFmtId="3" fontId="12" fillId="0" borderId="16" xfId="0" applyNumberFormat="1" applyFont="1" applyFill="1" applyBorder="1" applyAlignment="1" applyProtection="1">
      <alignment horizontal="center" vertical="center" wrapText="1"/>
    </xf>
    <xf numFmtId="3" fontId="4" fillId="0" borderId="15" xfId="0" applyNumberFormat="1" applyFont="1" applyFill="1" applyBorder="1" applyAlignment="1" applyProtection="1">
      <alignment vertical="center"/>
    </xf>
    <xf numFmtId="3" fontId="14" fillId="0" borderId="15" xfId="0" applyNumberFormat="1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right" vertical="center" wrapText="1"/>
      <protection locked="0"/>
    </xf>
    <xf numFmtId="0" fontId="2" fillId="0" borderId="15" xfId="0" applyFont="1" applyFill="1" applyBorder="1" applyAlignment="1" applyProtection="1">
      <alignment vertical="center"/>
      <protection locked="0"/>
    </xf>
    <xf numFmtId="49" fontId="2" fillId="0" borderId="10" xfId="0" applyNumberFormat="1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4" fontId="2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4" xfId="0" applyNumberFormat="1" applyFont="1" applyFill="1" applyBorder="1" applyAlignment="1" applyProtection="1">
      <alignment vertical="center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6" xfId="0" applyFont="1" applyFill="1" applyBorder="1" applyAlignment="1" applyProtection="1">
      <alignment horizontal="left" vertical="center" wrapText="1"/>
      <protection locked="0"/>
    </xf>
    <xf numFmtId="4" fontId="2" fillId="4" borderId="16" xfId="0" applyNumberFormat="1" applyFont="1" applyFill="1" applyBorder="1" applyAlignment="1" applyProtection="1">
      <alignment vertical="center"/>
      <protection locked="0"/>
    </xf>
    <xf numFmtId="4" fontId="10" fillId="4" borderId="16" xfId="0" applyNumberFormat="1" applyFont="1" applyFill="1" applyBorder="1" applyAlignment="1" applyProtection="1">
      <alignment vertical="center"/>
      <protection locked="0"/>
    </xf>
    <xf numFmtId="14" fontId="6" fillId="4" borderId="15" xfId="0" applyNumberFormat="1" applyFont="1" applyFill="1" applyBorder="1" applyAlignment="1" applyProtection="1">
      <alignment vertical="center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left" vertical="center" wrapText="1"/>
      <protection locked="0"/>
    </xf>
    <xf numFmtId="4" fontId="2" fillId="4" borderId="15" xfId="0" applyNumberFormat="1" applyFont="1" applyFill="1" applyBorder="1" applyAlignment="1" applyProtection="1">
      <alignment vertical="center"/>
      <protection locked="0"/>
    </xf>
    <xf numFmtId="4" fontId="10" fillId="4" borderId="15" xfId="0" applyNumberFormat="1" applyFont="1" applyFill="1" applyBorder="1" applyAlignment="1" applyProtection="1">
      <alignment vertical="center"/>
      <protection locked="0"/>
    </xf>
    <xf numFmtId="2" fontId="2" fillId="0" borderId="15" xfId="0" applyNumberFormat="1" applyFont="1" applyFill="1" applyBorder="1" applyAlignment="1" applyProtection="1">
      <alignment horizontal="left" vertical="center" wrapText="1"/>
      <protection locked="0"/>
    </xf>
    <xf numFmtId="2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6" xfId="0" applyNumberFormat="1" applyFont="1" applyFill="1" applyBorder="1" applyAlignment="1" applyProtection="1">
      <alignment vertical="center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left" vertical="center" wrapText="1"/>
      <protection locked="0"/>
    </xf>
    <xf numFmtId="4" fontId="2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9" xfId="0" applyNumberFormat="1" applyFont="1" applyFill="1" applyBorder="1" applyAlignment="1" applyProtection="1">
      <alignment vertical="center"/>
      <protection locked="0"/>
    </xf>
    <xf numFmtId="4" fontId="2" fillId="0" borderId="19" xfId="0" applyNumberFormat="1" applyFont="1" applyFill="1" applyBorder="1" applyAlignment="1" applyProtection="1">
      <alignment vertical="center"/>
    </xf>
    <xf numFmtId="0" fontId="2" fillId="0" borderId="19" xfId="0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4" fontId="2" fillId="0" borderId="10" xfId="0" applyNumberFormat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4" fontId="6" fillId="0" borderId="10" xfId="0" applyNumberFormat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right" vertical="center" wrapText="1"/>
      <protection locked="0"/>
    </xf>
    <xf numFmtId="4" fontId="2" fillId="4" borderId="16" xfId="0" applyNumberFormat="1" applyFont="1" applyFill="1" applyBorder="1" applyAlignment="1" applyProtection="1">
      <alignment vertical="center"/>
    </xf>
    <xf numFmtId="0" fontId="23" fillId="4" borderId="14" xfId="0" applyFont="1" applyFill="1" applyBorder="1" applyAlignment="1" applyProtection="1">
      <alignment horizontal="center" vertical="center" wrapText="1"/>
      <protection locked="0"/>
    </xf>
    <xf numFmtId="0" fontId="23" fillId="4" borderId="14" xfId="0" applyFont="1" applyFill="1" applyBorder="1" applyAlignment="1" applyProtection="1">
      <alignment horizontal="left" vertical="center" wrapText="1"/>
      <protection locked="0"/>
    </xf>
    <xf numFmtId="0" fontId="24" fillId="4" borderId="14" xfId="0" applyFont="1" applyFill="1" applyBorder="1" applyAlignment="1" applyProtection="1">
      <alignment vertical="center"/>
      <protection locked="0"/>
    </xf>
    <xf numFmtId="0" fontId="0" fillId="3" borderId="0" xfId="0" applyFont="1" applyFill="1"/>
    <xf numFmtId="0" fontId="13" fillId="4" borderId="15" xfId="0" applyFont="1" applyFill="1" applyBorder="1" applyAlignment="1" applyProtection="1">
      <alignment horizontal="center" vertical="center" wrapText="1"/>
      <protection locked="0"/>
    </xf>
    <xf numFmtId="0" fontId="13" fillId="4" borderId="15" xfId="0" applyFont="1" applyFill="1" applyBorder="1" applyAlignment="1" applyProtection="1">
      <alignment horizontal="left" vertical="center" wrapText="1"/>
      <protection locked="0"/>
    </xf>
    <xf numFmtId="0" fontId="19" fillId="3" borderId="0" xfId="0" applyFont="1" applyFill="1" applyAlignment="1" applyProtection="1">
      <alignment vertical="center"/>
      <protection locked="0"/>
    </xf>
    <xf numFmtId="0" fontId="23" fillId="3" borderId="0" xfId="0" applyFont="1" applyFill="1" applyAlignment="1" applyProtection="1">
      <alignment vertical="center"/>
      <protection locked="0"/>
    </xf>
    <xf numFmtId="4" fontId="19" fillId="3" borderId="0" xfId="0" applyNumberFormat="1" applyFont="1" applyFill="1" applyAlignment="1" applyProtection="1">
      <alignment horizontal="right" vertical="center"/>
      <protection locked="0"/>
    </xf>
    <xf numFmtId="0" fontId="19" fillId="3" borderId="11" xfId="0" quotePrefix="1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left" vertical="center" wrapText="1"/>
      <protection locked="0"/>
    </xf>
    <xf numFmtId="3" fontId="24" fillId="3" borderId="16" xfId="0" applyNumberFormat="1" applyFont="1" applyFill="1" applyBorder="1" applyAlignment="1" applyProtection="1">
      <alignment horizontal="right" vertical="center" wrapText="1"/>
      <protection locked="0"/>
    </xf>
    <xf numFmtId="0" fontId="8" fillId="4" borderId="16" xfId="0" applyFont="1" applyFill="1" applyBorder="1" applyAlignment="1" applyProtection="1">
      <alignment horizontal="center" vertical="center" wrapText="1"/>
      <protection locked="0"/>
    </xf>
    <xf numFmtId="0" fontId="13" fillId="4" borderId="16" xfId="0" applyFont="1" applyFill="1" applyBorder="1" applyAlignment="1" applyProtection="1">
      <alignment horizontal="left" vertical="center" wrapText="1"/>
      <protection locked="0"/>
    </xf>
    <xf numFmtId="3" fontId="24" fillId="4" borderId="16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16" xfId="0" applyFont="1" applyFill="1" applyBorder="1" applyAlignment="1" applyProtection="1">
      <alignment horizontal="center" vertical="center" wrapText="1"/>
      <protection locked="0"/>
    </xf>
    <xf numFmtId="0" fontId="13" fillId="0" borderId="16" xfId="0" applyFont="1" applyFill="1" applyBorder="1" applyAlignment="1" applyProtection="1">
      <alignment horizontal="left" vertical="center" wrapText="1"/>
      <protection locked="0"/>
    </xf>
    <xf numFmtId="0" fontId="8" fillId="0" borderId="19" xfId="0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horizontal="left" vertical="center" wrapText="1"/>
      <protection locked="0"/>
    </xf>
    <xf numFmtId="0" fontId="23" fillId="4" borderId="15" xfId="0" applyFont="1" applyFill="1" applyBorder="1" applyAlignment="1" applyProtection="1">
      <alignment horizontal="center" vertical="center" wrapText="1"/>
      <protection locked="0"/>
    </xf>
    <xf numFmtId="0" fontId="24" fillId="4" borderId="15" xfId="0" applyFont="1" applyFill="1" applyBorder="1" applyAlignment="1" applyProtection="1">
      <alignment vertical="center"/>
      <protection locked="0"/>
    </xf>
    <xf numFmtId="0" fontId="19" fillId="3" borderId="16" xfId="0" applyFont="1" applyFill="1" applyBorder="1" applyAlignment="1" applyProtection="1">
      <alignment horizontal="center" vertical="center" wrapText="1"/>
      <protection locked="0"/>
    </xf>
    <xf numFmtId="0" fontId="19" fillId="3" borderId="16" xfId="0" applyFont="1" applyFill="1" applyBorder="1" applyAlignment="1" applyProtection="1">
      <alignment horizontal="left" vertical="center" wrapText="1"/>
      <protection locked="0"/>
    </xf>
    <xf numFmtId="0" fontId="19" fillId="4" borderId="16" xfId="0" applyFont="1" applyFill="1" applyBorder="1" applyAlignment="1" applyProtection="1">
      <alignment horizontal="center" vertical="center" wrapText="1"/>
      <protection locked="0"/>
    </xf>
    <xf numFmtId="0" fontId="23" fillId="3" borderId="10" xfId="0" applyFont="1" applyFill="1" applyBorder="1" applyAlignment="1" applyProtection="1">
      <alignment horizontal="center" vertical="center" wrapText="1"/>
      <protection locked="0"/>
    </xf>
    <xf numFmtId="3" fontId="23" fillId="3" borderId="10" xfId="0" applyNumberFormat="1" applyFont="1" applyFill="1" applyBorder="1" applyAlignment="1" applyProtection="1">
      <alignment vertical="center" wrapText="1"/>
      <protection locked="0"/>
    </xf>
    <xf numFmtId="3" fontId="26" fillId="3" borderId="10" xfId="0" applyNumberFormat="1" applyFont="1" applyFill="1" applyBorder="1" applyAlignment="1" applyProtection="1">
      <alignment horizontal="right" vertical="center" wrapText="1"/>
      <protection locked="0"/>
    </xf>
    <xf numFmtId="3" fontId="24" fillId="3" borderId="0" xfId="0" applyNumberFormat="1" applyFont="1" applyFill="1" applyAlignment="1" applyProtection="1">
      <alignment horizontal="right" vertical="center"/>
      <protection locked="0"/>
    </xf>
    <xf numFmtId="0" fontId="19" fillId="3" borderId="0" xfId="0" applyFont="1" applyFill="1" applyAlignment="1" applyProtection="1">
      <alignment horizontal="center" vertical="center"/>
      <protection locked="0"/>
    </xf>
    <xf numFmtId="0" fontId="23" fillId="4" borderId="16" xfId="0" applyFont="1" applyFill="1" applyBorder="1" applyAlignment="1" applyProtection="1">
      <alignment horizontal="left" vertical="center" wrapText="1"/>
      <protection locked="0"/>
    </xf>
    <xf numFmtId="3" fontId="19" fillId="4" borderId="16" xfId="0" applyNumberFormat="1" applyFont="1" applyFill="1" applyBorder="1" applyAlignment="1" applyProtection="1">
      <alignment horizontal="center" vertical="center" wrapText="1"/>
      <protection locked="0"/>
    </xf>
    <xf numFmtId="4" fontId="19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10" xfId="0" quotePrefix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3" fontId="24" fillId="3" borderId="15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left" vertical="center" wrapText="1"/>
      <protection locked="0"/>
    </xf>
    <xf numFmtId="0" fontId="19" fillId="0" borderId="16" xfId="0" applyFont="1" applyFill="1" applyBorder="1" applyAlignment="1" applyProtection="1">
      <alignment horizontal="center" vertical="center" wrapText="1"/>
      <protection locked="0"/>
    </xf>
    <xf numFmtId="3" fontId="24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3" borderId="18" xfId="0" applyFont="1" applyFill="1" applyBorder="1" applyAlignment="1" applyProtection="1">
      <alignment horizontal="left" vertical="center" wrapText="1"/>
      <protection locked="0"/>
    </xf>
    <xf numFmtId="0" fontId="19" fillId="3" borderId="18" xfId="0" applyFont="1" applyFill="1" applyBorder="1" applyAlignment="1" applyProtection="1">
      <alignment horizontal="center" vertical="center" wrapText="1"/>
      <protection locked="0"/>
    </xf>
    <xf numFmtId="3" fontId="24" fillId="3" borderId="18" xfId="0" applyNumberFormat="1" applyFont="1" applyFill="1" applyBorder="1" applyAlignment="1" applyProtection="1">
      <alignment horizontal="right" vertical="center" wrapText="1"/>
      <protection locked="0"/>
    </xf>
    <xf numFmtId="3" fontId="23" fillId="4" borderId="16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16" xfId="0" applyFont="1" applyFill="1" applyBorder="1" applyAlignment="1" applyProtection="1">
      <alignment horizontal="left" vertical="center" wrapText="1"/>
      <protection locked="0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3" fontId="24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0" xfId="0" applyNumberFormat="1" applyFont="1" applyFill="1" applyAlignment="1" applyProtection="1">
      <alignment horizontal="right" vertical="center"/>
      <protection locked="0"/>
    </xf>
    <xf numFmtId="3" fontId="19" fillId="3" borderId="16" xfId="0" applyNumberFormat="1" applyFont="1" applyFill="1" applyBorder="1" applyAlignment="1" applyProtection="1">
      <alignment horizontal="right" vertical="center" wrapText="1"/>
      <protection locked="0"/>
    </xf>
    <xf numFmtId="3" fontId="19" fillId="3" borderId="18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14" xfId="0" applyNumberFormat="1" applyFont="1" applyFill="1" applyBorder="1" applyAlignment="1" applyProtection="1">
      <alignment horizontal="right" vertical="center"/>
      <protection locked="0"/>
    </xf>
    <xf numFmtId="4" fontId="19" fillId="4" borderId="15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 wrapText="1"/>
      <protection locked="0"/>
    </xf>
    <xf numFmtId="3" fontId="19" fillId="0" borderId="16" xfId="0" applyNumberFormat="1" applyFont="1" applyFill="1" applyBorder="1" applyAlignment="1" applyProtection="1">
      <alignment horizontal="right" vertical="center" wrapText="1"/>
      <protection locked="0"/>
    </xf>
    <xf numFmtId="3" fontId="19" fillId="0" borderId="18" xfId="0" applyNumberFormat="1" applyFont="1" applyFill="1" applyBorder="1" applyAlignment="1" applyProtection="1">
      <alignment horizontal="right" vertical="center" wrapText="1"/>
      <protection locked="0"/>
    </xf>
    <xf numFmtId="0" fontId="19" fillId="3" borderId="16" xfId="0" applyFont="1" applyFill="1" applyBorder="1" applyAlignment="1" applyProtection="1">
      <alignment horizontal="right" vertical="center" wrapText="1"/>
      <protection locked="0"/>
    </xf>
    <xf numFmtId="0" fontId="13" fillId="4" borderId="15" xfId="0" applyFont="1" applyFill="1" applyBorder="1" applyAlignment="1" applyProtection="1">
      <alignment horizontal="right" vertical="center" wrapText="1"/>
      <protection locked="0"/>
    </xf>
    <xf numFmtId="3" fontId="19" fillId="3" borderId="15" xfId="0" applyNumberFormat="1" applyFont="1" applyFill="1" applyBorder="1" applyAlignment="1" applyProtection="1">
      <alignment horizontal="right" vertical="center" wrapText="1"/>
      <protection locked="0"/>
    </xf>
    <xf numFmtId="3" fontId="19" fillId="4" borderId="15" xfId="0" applyNumberFormat="1" applyFont="1" applyFill="1" applyBorder="1" applyAlignment="1" applyProtection="1">
      <alignment horizontal="right" vertical="center"/>
      <protection locked="0"/>
    </xf>
    <xf numFmtId="0" fontId="19" fillId="3" borderId="18" xfId="0" applyFont="1" applyFill="1" applyBorder="1" applyAlignment="1" applyProtection="1">
      <alignment horizontal="right" vertical="center" wrapText="1"/>
      <protection locked="0"/>
    </xf>
    <xf numFmtId="4" fontId="19" fillId="3" borderId="16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16" xfId="0" applyNumberFormat="1" applyFont="1" applyFill="1" applyBorder="1" applyAlignment="1" applyProtection="1">
      <alignment horizontal="right" vertical="center" wrapText="1"/>
      <protection locked="0"/>
    </xf>
    <xf numFmtId="4" fontId="19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19" fillId="3" borderId="18" xfId="0" applyNumberFormat="1" applyFont="1" applyFill="1" applyBorder="1" applyAlignment="1" applyProtection="1">
      <alignment horizontal="right" vertical="center" wrapText="1"/>
      <protection locked="0"/>
    </xf>
    <xf numFmtId="4" fontId="19" fillId="0" borderId="18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5" xfId="0" applyFont="1" applyFill="1" applyBorder="1" applyAlignment="1" applyProtection="1">
      <alignment horizontal="right" vertical="center" wrapText="1"/>
      <protection locked="0"/>
    </xf>
    <xf numFmtId="0" fontId="23" fillId="4" borderId="15" xfId="0" applyFont="1" applyFill="1" applyBorder="1" applyAlignment="1" applyProtection="1">
      <alignment horizontal="right" vertical="center" wrapText="1"/>
      <protection locked="0"/>
    </xf>
    <xf numFmtId="4" fontId="8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23" fillId="4" borderId="14" xfId="0" applyFont="1" applyFill="1" applyBorder="1" applyAlignment="1" applyProtection="1">
      <alignment horizontal="right" vertical="center" wrapText="1"/>
      <protection locked="0"/>
    </xf>
    <xf numFmtId="3" fontId="19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/>
      <protection locked="0"/>
    </xf>
    <xf numFmtId="0" fontId="8" fillId="0" borderId="10" xfId="0" applyFont="1" applyFill="1" applyBorder="1" applyAlignment="1" applyProtection="1">
      <alignment horizontal="left" vertical="center" wrapText="1"/>
      <protection locked="0"/>
    </xf>
    <xf numFmtId="0" fontId="25" fillId="0" borderId="10" xfId="0" quotePrefix="1" applyFont="1" applyFill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 applyProtection="1">
      <alignment horizontal="left" vertical="center" wrapText="1"/>
      <protection locked="0"/>
    </xf>
    <xf numFmtId="2" fontId="8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quotePrefix="1" applyFont="1" applyFill="1" applyBorder="1" applyAlignment="1" applyProtection="1">
      <alignment horizontal="center" vertical="center" wrapText="1"/>
      <protection locked="0"/>
    </xf>
    <xf numFmtId="3" fontId="19" fillId="0" borderId="19" xfId="0" applyNumberFormat="1" applyFont="1" applyFill="1" applyBorder="1" applyAlignment="1" applyProtection="1">
      <alignment horizontal="right" vertical="center" wrapText="1"/>
      <protection locked="0"/>
    </xf>
    <xf numFmtId="3" fontId="19" fillId="3" borderId="16" xfId="0" applyNumberFormat="1" applyFont="1" applyFill="1" applyBorder="1" applyAlignment="1" applyProtection="1">
      <alignment horizontal="right" vertical="center" wrapText="1"/>
    </xf>
    <xf numFmtId="3" fontId="19" fillId="3" borderId="18" xfId="0" applyNumberFormat="1" applyFont="1" applyFill="1" applyBorder="1" applyAlignment="1" applyProtection="1">
      <alignment horizontal="right" vertical="center" wrapText="1"/>
    </xf>
    <xf numFmtId="4" fontId="19" fillId="4" borderId="14" xfId="0" applyNumberFormat="1" applyFont="1" applyFill="1" applyBorder="1" applyAlignment="1" applyProtection="1">
      <alignment horizontal="right" vertical="center"/>
    </xf>
    <xf numFmtId="4" fontId="19" fillId="4" borderId="15" xfId="0" applyNumberFormat="1" applyFont="1" applyFill="1" applyBorder="1" applyAlignment="1" applyProtection="1">
      <alignment horizontal="right" vertical="center"/>
    </xf>
    <xf numFmtId="3" fontId="19" fillId="4" borderId="16" xfId="0" applyNumberFormat="1" applyFont="1" applyFill="1" applyBorder="1" applyAlignment="1" applyProtection="1">
      <alignment horizontal="right" vertical="center" wrapText="1"/>
    </xf>
    <xf numFmtId="0" fontId="23" fillId="3" borderId="10" xfId="0" applyFont="1" applyFill="1" applyBorder="1" applyAlignment="1" applyProtection="1">
      <alignment horizontal="center" vertical="center" wrapText="1"/>
      <protection locked="0"/>
    </xf>
    <xf numFmtId="3" fontId="19" fillId="3" borderId="0" xfId="0" applyNumberFormat="1" applyFont="1" applyFill="1" applyAlignment="1" applyProtection="1">
      <alignment horizontal="right" vertical="center"/>
      <protection locked="0"/>
    </xf>
    <xf numFmtId="3" fontId="0" fillId="3" borderId="0" xfId="0" applyNumberFormat="1" applyFont="1" applyFill="1"/>
    <xf numFmtId="0" fontId="18" fillId="3" borderId="0" xfId="0" applyFont="1" applyFill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horizontal="center" vertical="center"/>
      <protection locked="0"/>
    </xf>
    <xf numFmtId="3" fontId="23" fillId="3" borderId="11" xfId="0" applyNumberFormat="1" applyFont="1" applyFill="1" applyBorder="1" applyAlignment="1" applyProtection="1">
      <alignment horizontal="center" vertical="center" wrapText="1"/>
      <protection locked="0"/>
    </xf>
    <xf numFmtId="3" fontId="23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 applyProtection="1">
      <alignment horizontal="center" vertical="center" wrapText="1"/>
      <protection locked="0"/>
    </xf>
    <xf numFmtId="0" fontId="23" fillId="3" borderId="13" xfId="0" applyFont="1" applyFill="1" applyBorder="1" applyAlignment="1" applyProtection="1">
      <alignment horizontal="center" vertical="center" wrapText="1"/>
      <protection locked="0"/>
    </xf>
    <xf numFmtId="4" fontId="6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4" fontId="23" fillId="3" borderId="0" xfId="0" applyNumberFormat="1" applyFont="1" applyFill="1" applyAlignment="1" applyProtection="1">
      <alignment horizontal="right" vertical="center"/>
      <protection locked="0"/>
    </xf>
  </cellXfs>
  <cellStyles count="48">
    <cellStyle name="Comma" xfId="1" builtinId="3"/>
    <cellStyle name="Comma 2" xfId="3" xr:uid="{00000000-0005-0000-0000-000001000000}"/>
    <cellStyle name="Comma 2 11 2" xfId="4" xr:uid="{00000000-0005-0000-0000-000002000000}"/>
    <cellStyle name="Comma 2 2 2" xfId="5" xr:uid="{00000000-0005-0000-0000-000003000000}"/>
    <cellStyle name="Comma 4" xfId="6" xr:uid="{00000000-0005-0000-0000-000004000000}"/>
    <cellStyle name="Comma 4 3" xfId="7" xr:uid="{00000000-0005-0000-0000-000005000000}"/>
    <cellStyle name="Comma 42 2" xfId="8" xr:uid="{00000000-0005-0000-0000-000006000000}"/>
    <cellStyle name="Comma 6 2" xfId="9" xr:uid="{00000000-0005-0000-0000-000007000000}"/>
    <cellStyle name="Comma 6 4 2" xfId="10" xr:uid="{00000000-0005-0000-0000-000008000000}"/>
    <cellStyle name="Comma 76 2" xfId="11" xr:uid="{00000000-0005-0000-0000-000009000000}"/>
    <cellStyle name="Header1" xfId="12" xr:uid="{00000000-0005-0000-0000-00000A000000}"/>
    <cellStyle name="Header2" xfId="13" xr:uid="{00000000-0005-0000-0000-00000B000000}"/>
    <cellStyle name="Hyperlink 2" xfId="14" xr:uid="{00000000-0005-0000-0000-00000C000000}"/>
    <cellStyle name="Hyperlink 5" xfId="15" xr:uid="{00000000-0005-0000-0000-00000D000000}"/>
    <cellStyle name="Normal" xfId="0" builtinId="0"/>
    <cellStyle name="Normal - Style1 2" xfId="2" xr:uid="{00000000-0005-0000-0000-00000F000000}"/>
    <cellStyle name="Normal 10 2 2" xfId="16" xr:uid="{00000000-0005-0000-0000-000010000000}"/>
    <cellStyle name="Normal 116 2" xfId="17" xr:uid="{00000000-0005-0000-0000-000011000000}"/>
    <cellStyle name="Normal 12 2" xfId="18" xr:uid="{00000000-0005-0000-0000-000012000000}"/>
    <cellStyle name="Normal 13" xfId="19" xr:uid="{00000000-0005-0000-0000-000013000000}"/>
    <cellStyle name="Normal 2" xfId="20" xr:uid="{00000000-0005-0000-0000-000014000000}"/>
    <cellStyle name="Normal 2 2 2" xfId="21" xr:uid="{00000000-0005-0000-0000-000015000000}"/>
    <cellStyle name="Normal 3" xfId="39" xr:uid="{00000000-0005-0000-0000-000016000000}"/>
    <cellStyle name="Normal 3 3" xfId="22" xr:uid="{00000000-0005-0000-0000-000017000000}"/>
    <cellStyle name="Normal 3 3 31" xfId="23" xr:uid="{00000000-0005-0000-0000-000018000000}"/>
    <cellStyle name="Normal 4" xfId="40" xr:uid="{00000000-0005-0000-0000-000019000000}"/>
    <cellStyle name="Normal 5" xfId="41" xr:uid="{00000000-0005-0000-0000-00001A000000}"/>
    <cellStyle name="Normal 6" xfId="47" xr:uid="{00000000-0005-0000-0000-00001B000000}"/>
    <cellStyle name="Normal 6 3 2" xfId="24" xr:uid="{00000000-0005-0000-0000-00001C000000}"/>
    <cellStyle name="Normal 61" xfId="25" xr:uid="{00000000-0005-0000-0000-00001D000000}"/>
    <cellStyle name="Normal 8" xfId="26" xr:uid="{00000000-0005-0000-0000-00001E000000}"/>
    <cellStyle name="Percent 2" xfId="27" xr:uid="{00000000-0005-0000-0000-00001F000000}"/>
    <cellStyle name="똿뗦먛귟 [0.00]_PRODUCT DETAIL Q1" xfId="28" xr:uid="{00000000-0005-0000-0000-000020000000}"/>
    <cellStyle name="똿뗦먛귟_PRODUCT DETAIL Q1" xfId="29" xr:uid="{00000000-0005-0000-0000-000021000000}"/>
    <cellStyle name="믅됞 [0.00]_PRODUCT DETAIL Q1" xfId="30" xr:uid="{00000000-0005-0000-0000-000022000000}"/>
    <cellStyle name="믅됞_PRODUCT DETAIL Q1" xfId="31" xr:uid="{00000000-0005-0000-0000-000023000000}"/>
    <cellStyle name="백분율_95" xfId="32" xr:uid="{00000000-0005-0000-0000-000024000000}"/>
    <cellStyle name="뷭?_BOOKSHIP" xfId="33" xr:uid="{00000000-0005-0000-0000-000025000000}"/>
    <cellStyle name="콤마 [0]_1202" xfId="34" xr:uid="{00000000-0005-0000-0000-000026000000}"/>
    <cellStyle name="콤마_1202" xfId="35" xr:uid="{00000000-0005-0000-0000-000027000000}"/>
    <cellStyle name="통화 [0]_1202" xfId="36" xr:uid="{00000000-0005-0000-0000-000028000000}"/>
    <cellStyle name="통화_1202" xfId="37" xr:uid="{00000000-0005-0000-0000-000029000000}"/>
    <cellStyle name="표준_(정보부문)월별인원계획" xfId="38" xr:uid="{00000000-0005-0000-0000-00002A000000}"/>
    <cellStyle name="一般_Book1" xfId="42" xr:uid="{00000000-0005-0000-0000-00002B000000}"/>
    <cellStyle name="千分位[0]_Book1" xfId="43" xr:uid="{00000000-0005-0000-0000-00002C000000}"/>
    <cellStyle name="千分位_Book1" xfId="44" xr:uid="{00000000-0005-0000-0000-00002D000000}"/>
    <cellStyle name="貨幣 [0]_Book1" xfId="45" xr:uid="{00000000-0005-0000-0000-00002E000000}"/>
    <cellStyle name="貨幣_Book1" xfId="46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234315</xdr:colOff>
      <xdr:row>0</xdr:row>
      <xdr:rowOff>0</xdr:rowOff>
    </xdr:from>
    <xdr:to>
      <xdr:col>1</xdr:col>
      <xdr:colOff>815788</xdr:colOff>
      <xdr:row>4</xdr:row>
      <xdr:rowOff>206431</xdr:rowOff>
    </xdr:to>
    <xdr:pic>
      <xdr:nvPicPr>
        <xdr:cNvPr id="2" name="Picture 1" descr="logo cv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" y="0"/>
          <a:ext cx="1000573" cy="1044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419548</xdr:colOff>
      <xdr:row>4</xdr:row>
      <xdr:rowOff>206431</xdr:rowOff>
    </xdr:to>
    <xdr:pic>
      <xdr:nvPicPr>
        <xdr:cNvPr id="2" name="Picture 1" descr="logo cv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0573" cy="1044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4"/>
  <sheetViews>
    <sheetView tabSelected="1" view="pageBreakPreview" topLeftCell="A170" zoomScale="85" zoomScaleNormal="100" zoomScaleSheetLayoutView="85" workbookViewId="0">
      <selection activeCell="E212" sqref="E212"/>
    </sheetView>
  </sheetViews>
  <sheetFormatPr defaultColWidth="8.88671875" defaultRowHeight="14.4"/>
  <cols>
    <col min="1" max="1" width="6" style="144" customWidth="1"/>
    <col min="2" max="2" width="47.109375" style="144" customWidth="1"/>
    <col min="3" max="3" width="7.5546875" style="167" customWidth="1"/>
    <col min="4" max="4" width="12.6640625" style="145" customWidth="1"/>
    <col min="5" max="5" width="16" style="146" bestFit="1" customWidth="1"/>
    <col min="6" max="6" width="15.33203125" style="146" bestFit="1" customWidth="1"/>
    <col min="7" max="7" width="14.44140625" style="166" customWidth="1"/>
    <col min="8" max="8" width="16.109375" style="141" customWidth="1"/>
    <col min="9" max="16384" width="8.88671875" style="141"/>
  </cols>
  <sheetData>
    <row r="1" spans="1:7" ht="21.6" customHeight="1">
      <c r="A1" s="225" t="s">
        <v>296</v>
      </c>
      <c r="B1" s="225"/>
      <c r="C1" s="225"/>
      <c r="D1" s="225"/>
      <c r="E1" s="225"/>
      <c r="F1" s="225"/>
      <c r="G1" s="225"/>
    </row>
    <row r="2" spans="1:7" ht="19.95" customHeight="1">
      <c r="A2" s="226" t="s">
        <v>286</v>
      </c>
      <c r="B2" s="226"/>
      <c r="C2" s="226"/>
      <c r="D2" s="226"/>
      <c r="E2" s="226"/>
      <c r="F2" s="226"/>
      <c r="G2" s="226"/>
    </row>
    <row r="3" spans="1:7" ht="16.8">
      <c r="A3" s="70"/>
      <c r="B3" s="71"/>
      <c r="C3" s="71"/>
      <c r="D3" s="71"/>
      <c r="E3" s="186"/>
      <c r="F3" s="186"/>
      <c r="G3" s="72" t="s">
        <v>9</v>
      </c>
    </row>
    <row r="4" spans="1:7" ht="15" customHeight="1">
      <c r="A4" s="229" t="s">
        <v>10</v>
      </c>
      <c r="B4" s="229" t="s">
        <v>11</v>
      </c>
      <c r="C4" s="229" t="s">
        <v>12</v>
      </c>
      <c r="D4" s="229" t="s">
        <v>188</v>
      </c>
      <c r="E4" s="227" t="s">
        <v>295</v>
      </c>
      <c r="F4" s="227" t="s">
        <v>189</v>
      </c>
      <c r="G4" s="227" t="s">
        <v>15</v>
      </c>
    </row>
    <row r="5" spans="1:7" ht="48" customHeight="1">
      <c r="A5" s="230"/>
      <c r="B5" s="230"/>
      <c r="C5" s="230"/>
      <c r="D5" s="230"/>
      <c r="E5" s="228"/>
      <c r="F5" s="228"/>
      <c r="G5" s="228"/>
    </row>
    <row r="6" spans="1:7" ht="20.25" customHeight="1">
      <c r="A6" s="147" t="s">
        <v>19</v>
      </c>
      <c r="B6" s="171" t="s">
        <v>20</v>
      </c>
      <c r="C6" s="147" t="s">
        <v>21</v>
      </c>
      <c r="D6" s="147" t="s">
        <v>22</v>
      </c>
      <c r="E6" s="147" t="s">
        <v>23</v>
      </c>
      <c r="F6" s="147" t="s">
        <v>24</v>
      </c>
      <c r="G6" s="147" t="s">
        <v>192</v>
      </c>
    </row>
    <row r="7" spans="1:7" ht="22.5" customHeight="1">
      <c r="A7" s="212" t="s">
        <v>78</v>
      </c>
      <c r="B7" s="213" t="s">
        <v>190</v>
      </c>
      <c r="C7" s="171"/>
      <c r="D7" s="171"/>
      <c r="E7" s="211"/>
      <c r="F7" s="211"/>
      <c r="G7" s="211"/>
    </row>
    <row r="8" spans="1:7" ht="23.25" customHeight="1">
      <c r="A8" s="151" t="s">
        <v>100</v>
      </c>
      <c r="B8" s="152" t="s">
        <v>101</v>
      </c>
      <c r="C8" s="151"/>
      <c r="D8" s="151"/>
      <c r="E8" s="169"/>
      <c r="F8" s="169"/>
      <c r="G8" s="153"/>
    </row>
    <row r="9" spans="1:7" ht="27.6">
      <c r="A9" s="148">
        <v>1</v>
      </c>
      <c r="B9" s="149" t="s">
        <v>104</v>
      </c>
      <c r="C9" s="148" t="s">
        <v>39</v>
      </c>
      <c r="D9" s="206">
        <v>29.5</v>
      </c>
      <c r="E9" s="187"/>
      <c r="F9" s="217">
        <f t="shared" ref="F9:F123" si="0">E9*D9</f>
        <v>0</v>
      </c>
      <c r="G9" s="150"/>
    </row>
    <row r="10" spans="1:7" ht="27.6">
      <c r="A10" s="148">
        <v>2</v>
      </c>
      <c r="B10" s="149" t="s">
        <v>105</v>
      </c>
      <c r="C10" s="148" t="s">
        <v>39</v>
      </c>
      <c r="D10" s="206">
        <v>64.599999999999994</v>
      </c>
      <c r="E10" s="187"/>
      <c r="F10" s="217">
        <f t="shared" si="0"/>
        <v>0</v>
      </c>
      <c r="G10" s="150"/>
    </row>
    <row r="11" spans="1:7" ht="27.6">
      <c r="A11" s="148">
        <v>3</v>
      </c>
      <c r="B11" s="149" t="s">
        <v>106</v>
      </c>
      <c r="C11" s="148" t="s">
        <v>39</v>
      </c>
      <c r="D11" s="206">
        <v>90.2</v>
      </c>
      <c r="E11" s="187"/>
      <c r="F11" s="217">
        <f t="shared" si="0"/>
        <v>0</v>
      </c>
      <c r="G11" s="150"/>
    </row>
    <row r="12" spans="1:7" ht="27.6">
      <c r="A12" s="148">
        <v>4</v>
      </c>
      <c r="B12" s="149" t="s">
        <v>107</v>
      </c>
      <c r="C12" s="148" t="s">
        <v>39</v>
      </c>
      <c r="D12" s="206">
        <v>444.7</v>
      </c>
      <c r="E12" s="187"/>
      <c r="F12" s="217">
        <f t="shared" si="0"/>
        <v>0</v>
      </c>
      <c r="G12" s="150"/>
    </row>
    <row r="13" spans="1:7" ht="27.6">
      <c r="A13" s="148">
        <v>5</v>
      </c>
      <c r="B13" s="149" t="s">
        <v>108</v>
      </c>
      <c r="C13" s="148" t="s">
        <v>90</v>
      </c>
      <c r="D13" s="206">
        <v>6170</v>
      </c>
      <c r="E13" s="187"/>
      <c r="F13" s="217">
        <f t="shared" si="0"/>
        <v>0</v>
      </c>
      <c r="G13" s="150"/>
    </row>
    <row r="14" spans="1:7" ht="27.6">
      <c r="A14" s="148">
        <v>6</v>
      </c>
      <c r="B14" s="149" t="s">
        <v>110</v>
      </c>
      <c r="C14" s="148" t="s">
        <v>90</v>
      </c>
      <c r="D14" s="206">
        <v>4110</v>
      </c>
      <c r="E14" s="187"/>
      <c r="F14" s="217">
        <f t="shared" si="0"/>
        <v>0</v>
      </c>
      <c r="G14" s="150"/>
    </row>
    <row r="15" spans="1:7" ht="27.6">
      <c r="A15" s="148">
        <v>7</v>
      </c>
      <c r="B15" s="149" t="s">
        <v>111</v>
      </c>
      <c r="C15" s="148" t="s">
        <v>90</v>
      </c>
      <c r="D15" s="206">
        <v>3400</v>
      </c>
      <c r="E15" s="187"/>
      <c r="F15" s="217">
        <f t="shared" si="0"/>
        <v>0</v>
      </c>
      <c r="G15" s="150"/>
    </row>
    <row r="16" spans="1:7" ht="27.6">
      <c r="A16" s="148">
        <v>8</v>
      </c>
      <c r="B16" s="149" t="s">
        <v>112</v>
      </c>
      <c r="C16" s="148" t="s">
        <v>90</v>
      </c>
      <c r="D16" s="206">
        <v>2270</v>
      </c>
      <c r="E16" s="187"/>
      <c r="F16" s="217">
        <f t="shared" si="0"/>
        <v>0</v>
      </c>
      <c r="G16" s="150"/>
    </row>
    <row r="17" spans="1:7" ht="27.6">
      <c r="A17" s="148">
        <v>9</v>
      </c>
      <c r="B17" s="149" t="s">
        <v>113</v>
      </c>
      <c r="C17" s="148" t="s">
        <v>90</v>
      </c>
      <c r="D17" s="206">
        <v>11470</v>
      </c>
      <c r="E17" s="187"/>
      <c r="F17" s="217">
        <f t="shared" si="0"/>
        <v>0</v>
      </c>
      <c r="G17" s="150"/>
    </row>
    <row r="18" spans="1:7" ht="33.75" customHeight="1">
      <c r="A18" s="148">
        <v>10</v>
      </c>
      <c r="B18" s="149" t="s">
        <v>114</v>
      </c>
      <c r="C18" s="148" t="s">
        <v>109</v>
      </c>
      <c r="D18" s="206">
        <v>7.6444000000000001</v>
      </c>
      <c r="E18" s="187"/>
      <c r="F18" s="217">
        <f t="shared" si="0"/>
        <v>0</v>
      </c>
      <c r="G18" s="150"/>
    </row>
    <row r="19" spans="1:7" ht="33.75" customHeight="1">
      <c r="A19" s="148">
        <v>11</v>
      </c>
      <c r="B19" s="149" t="s">
        <v>115</v>
      </c>
      <c r="C19" s="148" t="s">
        <v>33</v>
      </c>
      <c r="D19" s="206">
        <v>250</v>
      </c>
      <c r="E19" s="187"/>
      <c r="F19" s="217">
        <f t="shared" si="0"/>
        <v>0</v>
      </c>
      <c r="G19" s="150"/>
    </row>
    <row r="20" spans="1:7" ht="22.5" customHeight="1">
      <c r="A20" s="148">
        <v>12</v>
      </c>
      <c r="B20" s="149" t="s">
        <v>116</v>
      </c>
      <c r="C20" s="148" t="s">
        <v>95</v>
      </c>
      <c r="D20" s="206">
        <v>2.1</v>
      </c>
      <c r="E20" s="187"/>
      <c r="F20" s="217">
        <f t="shared" si="0"/>
        <v>0</v>
      </c>
      <c r="G20" s="150"/>
    </row>
    <row r="21" spans="1:7" ht="22.5" customHeight="1">
      <c r="A21" s="154" t="s">
        <v>100</v>
      </c>
      <c r="B21" s="155" t="s">
        <v>117</v>
      </c>
      <c r="C21" s="148"/>
      <c r="D21" s="206"/>
      <c r="E21" s="187"/>
      <c r="F21" s="217"/>
      <c r="G21" s="150"/>
    </row>
    <row r="22" spans="1:7" ht="21.75" customHeight="1">
      <c r="A22" s="148">
        <v>17</v>
      </c>
      <c r="B22" s="149" t="s">
        <v>118</v>
      </c>
      <c r="C22" s="148" t="s">
        <v>95</v>
      </c>
      <c r="D22" s="206">
        <v>19.3</v>
      </c>
      <c r="E22" s="187"/>
      <c r="F22" s="217">
        <f t="shared" si="0"/>
        <v>0</v>
      </c>
      <c r="G22" s="150"/>
    </row>
    <row r="23" spans="1:7">
      <c r="A23" s="148">
        <v>18</v>
      </c>
      <c r="B23" s="149" t="s">
        <v>119</v>
      </c>
      <c r="C23" s="148" t="s">
        <v>33</v>
      </c>
      <c r="D23" s="206">
        <v>207</v>
      </c>
      <c r="E23" s="187"/>
      <c r="F23" s="217">
        <f t="shared" si="0"/>
        <v>0</v>
      </c>
      <c r="G23" s="150"/>
    </row>
    <row r="24" spans="1:7" ht="27.6">
      <c r="A24" s="148">
        <v>19</v>
      </c>
      <c r="B24" s="149" t="s">
        <v>120</v>
      </c>
      <c r="C24" s="148" t="s">
        <v>121</v>
      </c>
      <c r="D24" s="206">
        <v>1.36</v>
      </c>
      <c r="E24" s="187"/>
      <c r="F24" s="217">
        <f t="shared" si="0"/>
        <v>0</v>
      </c>
      <c r="G24" s="150"/>
    </row>
    <row r="25" spans="1:7" ht="21" customHeight="1">
      <c r="A25" s="148">
        <v>20</v>
      </c>
      <c r="B25" s="149" t="s">
        <v>122</v>
      </c>
      <c r="C25" s="148" t="s">
        <v>123</v>
      </c>
      <c r="D25" s="206">
        <v>2.6</v>
      </c>
      <c r="E25" s="187"/>
      <c r="F25" s="217">
        <f t="shared" si="0"/>
        <v>0</v>
      </c>
      <c r="G25" s="150"/>
    </row>
    <row r="26" spans="1:7" ht="21" customHeight="1">
      <c r="A26" s="156">
        <v>21</v>
      </c>
      <c r="B26" s="157" t="s">
        <v>292</v>
      </c>
      <c r="C26" s="156" t="s">
        <v>123</v>
      </c>
      <c r="D26" s="207">
        <v>0.6</v>
      </c>
      <c r="E26" s="187"/>
      <c r="F26" s="218">
        <f t="shared" si="0"/>
        <v>0</v>
      </c>
      <c r="G26" s="150"/>
    </row>
    <row r="27" spans="1:7" ht="20.25" customHeight="1">
      <c r="A27" s="142" t="s">
        <v>78</v>
      </c>
      <c r="B27" s="143" t="s">
        <v>293</v>
      </c>
      <c r="C27" s="143"/>
      <c r="D27" s="195"/>
      <c r="E27" s="195"/>
      <c r="F27" s="195"/>
      <c r="G27" s="143"/>
    </row>
    <row r="28" spans="1:7" ht="19.5" customHeight="1">
      <c r="A28" s="174" t="s">
        <v>100</v>
      </c>
      <c r="B28" s="175" t="s">
        <v>194</v>
      </c>
      <c r="C28" s="172"/>
      <c r="D28" s="204"/>
      <c r="E28" s="196"/>
      <c r="F28" s="196"/>
      <c r="G28" s="173"/>
    </row>
    <row r="29" spans="1:7" ht="18.75" customHeight="1">
      <c r="A29" s="172" t="s">
        <v>291</v>
      </c>
      <c r="B29" s="175" t="s">
        <v>284</v>
      </c>
      <c r="C29" s="172"/>
      <c r="D29" s="172"/>
      <c r="E29" s="196"/>
      <c r="F29" s="196"/>
      <c r="G29" s="173"/>
    </row>
    <row r="30" spans="1:7" ht="16.8">
      <c r="A30" s="172">
        <v>1</v>
      </c>
      <c r="B30" s="210" t="s">
        <v>195</v>
      </c>
      <c r="C30" s="172" t="s">
        <v>287</v>
      </c>
      <c r="D30" s="214">
        <v>343.1</v>
      </c>
      <c r="E30" s="196"/>
      <c r="F30" s="196">
        <f>D30*E30</f>
        <v>0</v>
      </c>
      <c r="G30" s="173"/>
    </row>
    <row r="31" spans="1:7" ht="16.8">
      <c r="A31" s="172">
        <v>2</v>
      </c>
      <c r="B31" s="210" t="s">
        <v>279</v>
      </c>
      <c r="C31" s="172" t="s">
        <v>288</v>
      </c>
      <c r="D31" s="214">
        <v>2611</v>
      </c>
      <c r="E31" s="196"/>
      <c r="F31" s="196">
        <f t="shared" ref="F31:F90" si="1">D31*E31</f>
        <v>0</v>
      </c>
      <c r="G31" s="173"/>
    </row>
    <row r="32" spans="1:7" ht="16.8">
      <c r="A32" s="172">
        <v>3</v>
      </c>
      <c r="B32" s="210" t="s">
        <v>196</v>
      </c>
      <c r="C32" s="172" t="s">
        <v>288</v>
      </c>
      <c r="D32" s="214"/>
      <c r="E32" s="196"/>
      <c r="F32" s="196">
        <f t="shared" si="1"/>
        <v>0</v>
      </c>
      <c r="G32" s="173"/>
    </row>
    <row r="33" spans="1:7" ht="33" customHeight="1">
      <c r="A33" s="172">
        <v>4</v>
      </c>
      <c r="B33" s="210" t="s">
        <v>252</v>
      </c>
      <c r="C33" s="172" t="s">
        <v>288</v>
      </c>
      <c r="D33" s="214">
        <v>1048</v>
      </c>
      <c r="E33" s="196"/>
      <c r="F33" s="196">
        <f t="shared" si="1"/>
        <v>0</v>
      </c>
      <c r="G33" s="173"/>
    </row>
    <row r="34" spans="1:7" ht="27.6">
      <c r="A34" s="172">
        <v>5</v>
      </c>
      <c r="B34" s="210" t="s">
        <v>253</v>
      </c>
      <c r="C34" s="172" t="s">
        <v>288</v>
      </c>
      <c r="D34" s="214">
        <v>88.87</v>
      </c>
      <c r="E34" s="196"/>
      <c r="F34" s="196">
        <f t="shared" si="1"/>
        <v>0</v>
      </c>
      <c r="G34" s="173"/>
    </row>
    <row r="35" spans="1:7" ht="27.6">
      <c r="A35" s="172">
        <v>6</v>
      </c>
      <c r="B35" s="210" t="s">
        <v>280</v>
      </c>
      <c r="C35" s="172" t="s">
        <v>288</v>
      </c>
      <c r="D35" s="214">
        <v>536</v>
      </c>
      <c r="E35" s="196"/>
      <c r="F35" s="196">
        <f t="shared" si="1"/>
        <v>0</v>
      </c>
      <c r="G35" s="173"/>
    </row>
    <row r="36" spans="1:7" ht="27.6">
      <c r="A36" s="172">
        <v>7</v>
      </c>
      <c r="B36" s="210" t="s">
        <v>197</v>
      </c>
      <c r="C36" s="172" t="s">
        <v>288</v>
      </c>
      <c r="D36" s="214">
        <v>115</v>
      </c>
      <c r="E36" s="196"/>
      <c r="F36" s="196">
        <f t="shared" si="1"/>
        <v>0</v>
      </c>
      <c r="G36" s="173"/>
    </row>
    <row r="37" spans="1:7" ht="36" customHeight="1">
      <c r="A37" s="172">
        <v>8</v>
      </c>
      <c r="B37" s="210" t="s">
        <v>198</v>
      </c>
      <c r="C37" s="172" t="s">
        <v>288</v>
      </c>
      <c r="D37" s="214">
        <v>182</v>
      </c>
      <c r="E37" s="196"/>
      <c r="F37" s="196">
        <f t="shared" si="1"/>
        <v>0</v>
      </c>
      <c r="G37" s="173"/>
    </row>
    <row r="38" spans="1:7" ht="27.6">
      <c r="A38" s="172">
        <v>9</v>
      </c>
      <c r="B38" s="210" t="s">
        <v>199</v>
      </c>
      <c r="C38" s="172" t="s">
        <v>288</v>
      </c>
      <c r="D38" s="214">
        <v>101</v>
      </c>
      <c r="E38" s="196"/>
      <c r="F38" s="196">
        <f t="shared" si="1"/>
        <v>0</v>
      </c>
      <c r="G38" s="173"/>
    </row>
    <row r="39" spans="1:7" ht="27.6">
      <c r="A39" s="172">
        <v>10</v>
      </c>
      <c r="B39" s="210" t="s">
        <v>200</v>
      </c>
      <c r="C39" s="172" t="s">
        <v>288</v>
      </c>
      <c r="D39" s="214">
        <v>16</v>
      </c>
      <c r="E39" s="196"/>
      <c r="F39" s="196">
        <f t="shared" si="1"/>
        <v>0</v>
      </c>
      <c r="G39" s="173"/>
    </row>
    <row r="40" spans="1:7" ht="27.6">
      <c r="A40" s="172">
        <v>11</v>
      </c>
      <c r="B40" s="210" t="s">
        <v>201</v>
      </c>
      <c r="C40" s="172" t="s">
        <v>288</v>
      </c>
      <c r="D40" s="214">
        <v>287</v>
      </c>
      <c r="E40" s="196"/>
      <c r="F40" s="196">
        <f t="shared" si="1"/>
        <v>0</v>
      </c>
      <c r="G40" s="173"/>
    </row>
    <row r="41" spans="1:7" ht="36" customHeight="1">
      <c r="A41" s="172">
        <v>12</v>
      </c>
      <c r="B41" s="210" t="s">
        <v>202</v>
      </c>
      <c r="C41" s="172" t="s">
        <v>288</v>
      </c>
      <c r="D41" s="214">
        <v>2304</v>
      </c>
      <c r="E41" s="196"/>
      <c r="F41" s="196">
        <f t="shared" si="1"/>
        <v>0</v>
      </c>
      <c r="G41" s="173"/>
    </row>
    <row r="42" spans="1:7" ht="41.4">
      <c r="A42" s="172">
        <v>13</v>
      </c>
      <c r="B42" s="210" t="s">
        <v>203</v>
      </c>
      <c r="C42" s="172" t="s">
        <v>288</v>
      </c>
      <c r="D42" s="214">
        <v>3222.3</v>
      </c>
      <c r="E42" s="196"/>
      <c r="F42" s="196">
        <f t="shared" si="1"/>
        <v>0</v>
      </c>
      <c r="G42" s="173"/>
    </row>
    <row r="43" spans="1:7" ht="27.6">
      <c r="A43" s="172">
        <v>14</v>
      </c>
      <c r="B43" s="210" t="s">
        <v>204</v>
      </c>
      <c r="C43" s="172" t="s">
        <v>288</v>
      </c>
      <c r="D43" s="214">
        <v>9468</v>
      </c>
      <c r="E43" s="196"/>
      <c r="F43" s="196">
        <f t="shared" si="1"/>
        <v>0</v>
      </c>
      <c r="G43" s="173"/>
    </row>
    <row r="44" spans="1:7" ht="27" customHeight="1">
      <c r="A44" s="172">
        <v>15</v>
      </c>
      <c r="B44" s="210" t="s">
        <v>205</v>
      </c>
      <c r="C44" s="172" t="s">
        <v>288</v>
      </c>
      <c r="D44" s="214">
        <v>287</v>
      </c>
      <c r="E44" s="196"/>
      <c r="F44" s="196">
        <f t="shared" si="1"/>
        <v>0</v>
      </c>
      <c r="G44" s="173"/>
    </row>
    <row r="45" spans="1:7" ht="27.6">
      <c r="A45" s="172">
        <v>16</v>
      </c>
      <c r="B45" s="210" t="s">
        <v>206</v>
      </c>
      <c r="C45" s="172" t="s">
        <v>288</v>
      </c>
      <c r="D45" s="214">
        <v>11.34</v>
      </c>
      <c r="E45" s="196"/>
      <c r="F45" s="196">
        <f t="shared" si="1"/>
        <v>0</v>
      </c>
      <c r="G45" s="173"/>
    </row>
    <row r="46" spans="1:7" ht="16.8">
      <c r="A46" s="172">
        <v>17</v>
      </c>
      <c r="B46" s="210" t="s">
        <v>207</v>
      </c>
      <c r="C46" s="172" t="s">
        <v>288</v>
      </c>
      <c r="D46" s="214">
        <v>8.1999999999999993</v>
      </c>
      <c r="E46" s="196"/>
      <c r="F46" s="196">
        <f t="shared" si="1"/>
        <v>0</v>
      </c>
      <c r="G46" s="173"/>
    </row>
    <row r="47" spans="1:7" ht="27.6">
      <c r="A47" s="172">
        <v>18</v>
      </c>
      <c r="B47" s="210" t="s">
        <v>251</v>
      </c>
      <c r="C47" s="172" t="s">
        <v>288</v>
      </c>
      <c r="D47" s="214">
        <v>1.7</v>
      </c>
      <c r="E47" s="196"/>
      <c r="F47" s="196">
        <f t="shared" si="1"/>
        <v>0</v>
      </c>
      <c r="G47" s="173"/>
    </row>
    <row r="48" spans="1:7" ht="16.8">
      <c r="A48" s="172">
        <v>19</v>
      </c>
      <c r="B48" s="210" t="s">
        <v>208</v>
      </c>
      <c r="C48" s="172" t="s">
        <v>288</v>
      </c>
      <c r="D48" s="214">
        <v>66</v>
      </c>
      <c r="E48" s="196"/>
      <c r="F48" s="196">
        <f t="shared" si="1"/>
        <v>0</v>
      </c>
      <c r="G48" s="173"/>
    </row>
    <row r="49" spans="1:7" ht="19.5" customHeight="1">
      <c r="A49" s="215" t="s">
        <v>291</v>
      </c>
      <c r="B49" s="175" t="s">
        <v>250</v>
      </c>
      <c r="C49" s="172"/>
      <c r="D49" s="214"/>
      <c r="E49" s="196"/>
      <c r="F49" s="196">
        <f t="shared" si="1"/>
        <v>0</v>
      </c>
      <c r="G49" s="173"/>
    </row>
    <row r="50" spans="1:7">
      <c r="A50" s="172">
        <v>1</v>
      </c>
      <c r="B50" s="210" t="s">
        <v>209</v>
      </c>
      <c r="C50" s="172" t="s">
        <v>134</v>
      </c>
      <c r="D50" s="214">
        <v>2</v>
      </c>
      <c r="E50" s="196"/>
      <c r="F50" s="196">
        <f t="shared" si="1"/>
        <v>0</v>
      </c>
      <c r="G50" s="173"/>
    </row>
    <row r="51" spans="1:7">
      <c r="A51" s="172">
        <v>2</v>
      </c>
      <c r="B51" s="210" t="s">
        <v>210</v>
      </c>
      <c r="C51" s="172" t="s">
        <v>134</v>
      </c>
      <c r="D51" s="214">
        <v>2</v>
      </c>
      <c r="E51" s="196"/>
      <c r="F51" s="196">
        <f t="shared" si="1"/>
        <v>0</v>
      </c>
      <c r="G51" s="173"/>
    </row>
    <row r="52" spans="1:7" ht="27.6">
      <c r="A52" s="172">
        <v>3</v>
      </c>
      <c r="B52" s="210" t="s">
        <v>211</v>
      </c>
      <c r="C52" s="172" t="s">
        <v>134</v>
      </c>
      <c r="D52" s="214">
        <v>2</v>
      </c>
      <c r="E52" s="196"/>
      <c r="F52" s="196">
        <f t="shared" si="1"/>
        <v>0</v>
      </c>
      <c r="G52" s="173"/>
    </row>
    <row r="53" spans="1:7">
      <c r="A53" s="172">
        <v>4</v>
      </c>
      <c r="B53" s="210" t="s">
        <v>212</v>
      </c>
      <c r="C53" s="172" t="s">
        <v>134</v>
      </c>
      <c r="D53" s="214">
        <v>2</v>
      </c>
      <c r="E53" s="196"/>
      <c r="F53" s="196">
        <f t="shared" si="1"/>
        <v>0</v>
      </c>
      <c r="G53" s="173"/>
    </row>
    <row r="54" spans="1:7">
      <c r="A54" s="172">
        <v>5</v>
      </c>
      <c r="B54" s="210" t="s">
        <v>213</v>
      </c>
      <c r="C54" s="172" t="s">
        <v>43</v>
      </c>
      <c r="D54" s="214">
        <v>2</v>
      </c>
      <c r="E54" s="196"/>
      <c r="F54" s="196">
        <f t="shared" si="1"/>
        <v>0</v>
      </c>
      <c r="G54" s="173"/>
    </row>
    <row r="55" spans="1:7">
      <c r="A55" s="172">
        <v>6</v>
      </c>
      <c r="B55" s="210" t="s">
        <v>214</v>
      </c>
      <c r="C55" s="172" t="s">
        <v>43</v>
      </c>
      <c r="D55" s="214">
        <v>3</v>
      </c>
      <c r="E55" s="196"/>
      <c r="F55" s="196">
        <f t="shared" si="1"/>
        <v>0</v>
      </c>
      <c r="G55" s="173"/>
    </row>
    <row r="56" spans="1:7">
      <c r="A56" s="172">
        <v>7</v>
      </c>
      <c r="B56" s="210" t="s">
        <v>215</v>
      </c>
      <c r="C56" s="172" t="s">
        <v>121</v>
      </c>
      <c r="D56" s="214">
        <v>0.1</v>
      </c>
      <c r="E56" s="196"/>
      <c r="F56" s="196">
        <f t="shared" si="1"/>
        <v>0</v>
      </c>
      <c r="G56" s="173"/>
    </row>
    <row r="57" spans="1:7" ht="27" customHeight="1">
      <c r="A57" s="172">
        <v>8</v>
      </c>
      <c r="B57" s="210" t="s">
        <v>216</v>
      </c>
      <c r="C57" s="172" t="s">
        <v>121</v>
      </c>
      <c r="D57" s="214">
        <v>0.04</v>
      </c>
      <c r="E57" s="196"/>
      <c r="F57" s="196">
        <f t="shared" si="1"/>
        <v>0</v>
      </c>
      <c r="G57" s="173"/>
    </row>
    <row r="58" spans="1:7">
      <c r="A58" s="172">
        <v>9</v>
      </c>
      <c r="B58" s="210" t="s">
        <v>217</v>
      </c>
      <c r="C58" s="172" t="s">
        <v>121</v>
      </c>
      <c r="D58" s="214">
        <v>0.14000000000000001</v>
      </c>
      <c r="E58" s="196"/>
      <c r="F58" s="196">
        <f t="shared" si="1"/>
        <v>0</v>
      </c>
      <c r="G58" s="173"/>
    </row>
    <row r="59" spans="1:7">
      <c r="A59" s="172">
        <v>10</v>
      </c>
      <c r="B59" s="210" t="s">
        <v>218</v>
      </c>
      <c r="C59" s="172" t="s">
        <v>43</v>
      </c>
      <c r="D59" s="214">
        <v>3</v>
      </c>
      <c r="E59" s="196"/>
      <c r="F59" s="196">
        <f t="shared" si="1"/>
        <v>0</v>
      </c>
      <c r="G59" s="173"/>
    </row>
    <row r="60" spans="1:7">
      <c r="A60" s="172">
        <v>11</v>
      </c>
      <c r="B60" s="210" t="s">
        <v>219</v>
      </c>
      <c r="C60" s="172" t="s">
        <v>43</v>
      </c>
      <c r="D60" s="214">
        <v>4</v>
      </c>
      <c r="E60" s="196"/>
      <c r="F60" s="196">
        <f t="shared" si="1"/>
        <v>0</v>
      </c>
      <c r="G60" s="173"/>
    </row>
    <row r="61" spans="1:7">
      <c r="A61" s="172">
        <v>12</v>
      </c>
      <c r="B61" s="210" t="s">
        <v>220</v>
      </c>
      <c r="C61" s="172" t="s">
        <v>43</v>
      </c>
      <c r="D61" s="214">
        <v>16</v>
      </c>
      <c r="E61" s="196"/>
      <c r="F61" s="196">
        <f t="shared" si="1"/>
        <v>0</v>
      </c>
      <c r="G61" s="173"/>
    </row>
    <row r="62" spans="1:7">
      <c r="A62" s="172">
        <v>13</v>
      </c>
      <c r="B62" s="210" t="s">
        <v>221</v>
      </c>
      <c r="C62" s="172" t="s">
        <v>43</v>
      </c>
      <c r="D62" s="214">
        <v>2</v>
      </c>
      <c r="E62" s="196"/>
      <c r="F62" s="196">
        <f t="shared" si="1"/>
        <v>0</v>
      </c>
      <c r="G62" s="173"/>
    </row>
    <row r="63" spans="1:7">
      <c r="A63" s="172">
        <v>14</v>
      </c>
      <c r="B63" s="210" t="s">
        <v>222</v>
      </c>
      <c r="C63" s="172" t="s">
        <v>43</v>
      </c>
      <c r="D63" s="214">
        <v>2</v>
      </c>
      <c r="E63" s="196"/>
      <c r="F63" s="196">
        <f t="shared" si="1"/>
        <v>0</v>
      </c>
      <c r="G63" s="173"/>
    </row>
    <row r="64" spans="1:7">
      <c r="A64" s="172">
        <v>15</v>
      </c>
      <c r="B64" s="210" t="s">
        <v>223</v>
      </c>
      <c r="C64" s="172" t="s">
        <v>43</v>
      </c>
      <c r="D64" s="214">
        <v>1</v>
      </c>
      <c r="E64" s="196"/>
      <c r="F64" s="196">
        <f t="shared" si="1"/>
        <v>0</v>
      </c>
      <c r="G64" s="173"/>
    </row>
    <row r="65" spans="1:7">
      <c r="A65" s="172">
        <v>16</v>
      </c>
      <c r="B65" s="210" t="s">
        <v>224</v>
      </c>
      <c r="C65" s="172" t="s">
        <v>43</v>
      </c>
      <c r="D65" s="214">
        <v>1</v>
      </c>
      <c r="E65" s="196"/>
      <c r="F65" s="196">
        <f t="shared" si="1"/>
        <v>0</v>
      </c>
      <c r="G65" s="173"/>
    </row>
    <row r="66" spans="1:7">
      <c r="A66" s="172">
        <v>17</v>
      </c>
      <c r="B66" s="210" t="s">
        <v>225</v>
      </c>
      <c r="C66" s="172" t="s">
        <v>43</v>
      </c>
      <c r="D66" s="214">
        <v>1</v>
      </c>
      <c r="E66" s="196"/>
      <c r="F66" s="196">
        <f t="shared" si="1"/>
        <v>0</v>
      </c>
      <c r="G66" s="173"/>
    </row>
    <row r="67" spans="1:7">
      <c r="A67" s="172">
        <v>18</v>
      </c>
      <c r="B67" s="210" t="s">
        <v>226</v>
      </c>
      <c r="C67" s="172" t="s">
        <v>43</v>
      </c>
      <c r="D67" s="214">
        <v>2</v>
      </c>
      <c r="E67" s="196"/>
      <c r="F67" s="196">
        <f t="shared" si="1"/>
        <v>0</v>
      </c>
      <c r="G67" s="173"/>
    </row>
    <row r="68" spans="1:7">
      <c r="A68" s="172">
        <v>19</v>
      </c>
      <c r="B68" s="210" t="s">
        <v>227</v>
      </c>
      <c r="C68" s="172" t="s">
        <v>43</v>
      </c>
      <c r="D68" s="214">
        <v>5</v>
      </c>
      <c r="E68" s="196"/>
      <c r="F68" s="196">
        <f t="shared" si="1"/>
        <v>0</v>
      </c>
      <c r="G68" s="173"/>
    </row>
    <row r="69" spans="1:7" ht="16.8">
      <c r="A69" s="172">
        <v>20</v>
      </c>
      <c r="B69" s="210" t="s">
        <v>228</v>
      </c>
      <c r="C69" s="172" t="s">
        <v>287</v>
      </c>
      <c r="D69" s="214">
        <v>2.1</v>
      </c>
      <c r="E69" s="196"/>
      <c r="F69" s="196">
        <f t="shared" si="1"/>
        <v>0</v>
      </c>
      <c r="G69" s="173"/>
    </row>
    <row r="70" spans="1:7" ht="27.6">
      <c r="A70" s="172">
        <v>21</v>
      </c>
      <c r="B70" s="210" t="s">
        <v>281</v>
      </c>
      <c r="C70" s="172" t="s">
        <v>287</v>
      </c>
      <c r="D70" s="214">
        <v>1.6</v>
      </c>
      <c r="E70" s="196"/>
      <c r="F70" s="196">
        <f t="shared" si="1"/>
        <v>0</v>
      </c>
      <c r="G70" s="173"/>
    </row>
    <row r="71" spans="1:7" ht="16.8">
      <c r="A71" s="172">
        <v>22</v>
      </c>
      <c r="B71" s="210" t="s">
        <v>282</v>
      </c>
      <c r="C71" s="172" t="s">
        <v>288</v>
      </c>
      <c r="D71" s="214">
        <v>15.5</v>
      </c>
      <c r="E71" s="196"/>
      <c r="F71" s="196">
        <f t="shared" si="1"/>
        <v>0</v>
      </c>
      <c r="G71" s="173"/>
    </row>
    <row r="72" spans="1:7" ht="16.8">
      <c r="A72" s="172">
        <v>23</v>
      </c>
      <c r="B72" s="210" t="s">
        <v>229</v>
      </c>
      <c r="C72" s="172" t="s">
        <v>288</v>
      </c>
      <c r="D72" s="214">
        <v>41.5</v>
      </c>
      <c r="E72" s="196"/>
      <c r="F72" s="196">
        <f t="shared" si="1"/>
        <v>0</v>
      </c>
      <c r="G72" s="173"/>
    </row>
    <row r="73" spans="1:7">
      <c r="A73" s="172">
        <v>24</v>
      </c>
      <c r="B73" s="210" t="s">
        <v>230</v>
      </c>
      <c r="C73" s="172" t="s">
        <v>43</v>
      </c>
      <c r="D73" s="214">
        <v>1</v>
      </c>
      <c r="E73" s="196"/>
      <c r="F73" s="196">
        <f t="shared" si="1"/>
        <v>0</v>
      </c>
      <c r="G73" s="173"/>
    </row>
    <row r="74" spans="1:7">
      <c r="A74" s="172">
        <v>25</v>
      </c>
      <c r="B74" s="210" t="s">
        <v>231</v>
      </c>
      <c r="C74" s="172" t="s">
        <v>121</v>
      </c>
      <c r="D74" s="214">
        <v>0.5</v>
      </c>
      <c r="E74" s="196"/>
      <c r="F74" s="196">
        <f t="shared" si="1"/>
        <v>0</v>
      </c>
      <c r="G74" s="173"/>
    </row>
    <row r="75" spans="1:7" ht="18.75" customHeight="1">
      <c r="A75" s="215" t="s">
        <v>291</v>
      </c>
      <c r="B75" s="175" t="s">
        <v>232</v>
      </c>
      <c r="C75" s="172"/>
      <c r="D75" s="214"/>
      <c r="E75" s="196"/>
      <c r="F75" s="196"/>
      <c r="G75" s="173"/>
    </row>
    <row r="76" spans="1:7" ht="16.8">
      <c r="A76" s="172">
        <v>1</v>
      </c>
      <c r="B76" s="210" t="s">
        <v>233</v>
      </c>
      <c r="C76" s="172" t="s">
        <v>287</v>
      </c>
      <c r="D76" s="214">
        <v>68</v>
      </c>
      <c r="E76" s="196"/>
      <c r="F76" s="196">
        <f t="shared" si="1"/>
        <v>0</v>
      </c>
      <c r="G76" s="173"/>
    </row>
    <row r="77" spans="1:7" ht="16.8">
      <c r="A77" s="172">
        <v>2</v>
      </c>
      <c r="B77" s="210" t="s">
        <v>234</v>
      </c>
      <c r="C77" s="172" t="s">
        <v>289</v>
      </c>
      <c r="D77" s="214">
        <v>0.55000000000000004</v>
      </c>
      <c r="E77" s="196"/>
      <c r="F77" s="196">
        <f t="shared" si="1"/>
        <v>0</v>
      </c>
      <c r="G77" s="173"/>
    </row>
    <row r="78" spans="1:7" ht="16.8">
      <c r="A78" s="172">
        <v>3</v>
      </c>
      <c r="B78" s="210" t="s">
        <v>235</v>
      </c>
      <c r="C78" s="172" t="s">
        <v>287</v>
      </c>
      <c r="D78" s="214">
        <v>0.8</v>
      </c>
      <c r="E78" s="196"/>
      <c r="F78" s="196">
        <f t="shared" si="1"/>
        <v>0</v>
      </c>
      <c r="G78" s="173"/>
    </row>
    <row r="79" spans="1:7" ht="16.8">
      <c r="A79" s="172">
        <v>4</v>
      </c>
      <c r="B79" s="210" t="s">
        <v>236</v>
      </c>
      <c r="C79" s="172" t="s">
        <v>287</v>
      </c>
      <c r="D79" s="214">
        <v>5.84</v>
      </c>
      <c r="E79" s="196"/>
      <c r="F79" s="196">
        <f t="shared" si="1"/>
        <v>0</v>
      </c>
      <c r="G79" s="173"/>
    </row>
    <row r="80" spans="1:7" ht="16.8">
      <c r="A80" s="172">
        <v>5</v>
      </c>
      <c r="B80" s="210" t="s">
        <v>237</v>
      </c>
      <c r="C80" s="172" t="s">
        <v>288</v>
      </c>
      <c r="D80" s="214">
        <v>38</v>
      </c>
      <c r="E80" s="196"/>
      <c r="F80" s="196">
        <f t="shared" si="1"/>
        <v>0</v>
      </c>
      <c r="G80" s="173"/>
    </row>
    <row r="81" spans="1:8" ht="16.8">
      <c r="A81" s="172">
        <v>7</v>
      </c>
      <c r="B81" s="210" t="s">
        <v>238</v>
      </c>
      <c r="C81" s="172" t="s">
        <v>290</v>
      </c>
      <c r="D81" s="214">
        <v>0.4</v>
      </c>
      <c r="E81" s="196"/>
      <c r="F81" s="196">
        <f t="shared" si="1"/>
        <v>0</v>
      </c>
      <c r="G81" s="173"/>
    </row>
    <row r="82" spans="1:8">
      <c r="A82" s="172">
        <v>6</v>
      </c>
      <c r="B82" s="210" t="s">
        <v>239</v>
      </c>
      <c r="C82" s="172" t="s">
        <v>109</v>
      </c>
      <c r="D82" s="214">
        <v>0.71</v>
      </c>
      <c r="E82" s="196"/>
      <c r="F82" s="196">
        <f t="shared" si="1"/>
        <v>0</v>
      </c>
      <c r="G82" s="173"/>
    </row>
    <row r="83" spans="1:8">
      <c r="A83" s="172">
        <v>7</v>
      </c>
      <c r="B83" s="210" t="s">
        <v>240</v>
      </c>
      <c r="C83" s="172" t="s">
        <v>121</v>
      </c>
      <c r="D83" s="214">
        <v>0.4</v>
      </c>
      <c r="E83" s="196"/>
      <c r="F83" s="196">
        <f t="shared" si="1"/>
        <v>0</v>
      </c>
      <c r="G83" s="173"/>
    </row>
    <row r="84" spans="1:8">
      <c r="A84" s="172">
        <v>8</v>
      </c>
      <c r="B84" s="210" t="s">
        <v>241</v>
      </c>
      <c r="C84" s="172" t="s">
        <v>121</v>
      </c>
      <c r="D84" s="214">
        <v>0.08</v>
      </c>
      <c r="E84" s="196"/>
      <c r="F84" s="196">
        <f t="shared" si="1"/>
        <v>0</v>
      </c>
      <c r="G84" s="173"/>
    </row>
    <row r="85" spans="1:8">
      <c r="A85" s="172">
        <v>9</v>
      </c>
      <c r="B85" s="210" t="s">
        <v>242</v>
      </c>
      <c r="C85" s="172" t="s">
        <v>43</v>
      </c>
      <c r="D85" s="214">
        <v>2</v>
      </c>
      <c r="E85" s="196"/>
      <c r="F85" s="196">
        <f t="shared" si="1"/>
        <v>0</v>
      </c>
      <c r="G85" s="173"/>
    </row>
    <row r="86" spans="1:8">
      <c r="A86" s="172">
        <v>10</v>
      </c>
      <c r="B86" s="210" t="s">
        <v>243</v>
      </c>
      <c r="C86" s="172" t="s">
        <v>43</v>
      </c>
      <c r="D86" s="214">
        <v>1</v>
      </c>
      <c r="E86" s="196"/>
      <c r="F86" s="196">
        <f t="shared" si="1"/>
        <v>0</v>
      </c>
      <c r="G86" s="173"/>
    </row>
    <row r="87" spans="1:8">
      <c r="A87" s="172">
        <v>11</v>
      </c>
      <c r="B87" s="210" t="s">
        <v>244</v>
      </c>
      <c r="C87" s="172" t="s">
        <v>43</v>
      </c>
      <c r="D87" s="214">
        <v>5</v>
      </c>
      <c r="E87" s="196"/>
      <c r="F87" s="196">
        <f t="shared" si="1"/>
        <v>0</v>
      </c>
      <c r="G87" s="173"/>
    </row>
    <row r="88" spans="1:8">
      <c r="A88" s="172">
        <v>12</v>
      </c>
      <c r="B88" s="210" t="s">
        <v>245</v>
      </c>
      <c r="C88" s="172" t="s">
        <v>43</v>
      </c>
      <c r="D88" s="214">
        <v>4</v>
      </c>
      <c r="E88" s="196"/>
      <c r="F88" s="196">
        <f t="shared" si="1"/>
        <v>0</v>
      </c>
      <c r="G88" s="173"/>
    </row>
    <row r="89" spans="1:8">
      <c r="A89" s="172">
        <v>13</v>
      </c>
      <c r="B89" s="210" t="s">
        <v>246</v>
      </c>
      <c r="C89" s="172" t="s">
        <v>121</v>
      </c>
      <c r="D89" s="214">
        <v>0.01</v>
      </c>
      <c r="E89" s="196"/>
      <c r="F89" s="196">
        <f t="shared" si="1"/>
        <v>0</v>
      </c>
      <c r="G89" s="173"/>
    </row>
    <row r="90" spans="1:8">
      <c r="A90" s="172">
        <v>14</v>
      </c>
      <c r="B90" s="210" t="s">
        <v>247</v>
      </c>
      <c r="C90" s="172" t="s">
        <v>43</v>
      </c>
      <c r="D90" s="214">
        <v>3</v>
      </c>
      <c r="E90" s="196"/>
      <c r="F90" s="196">
        <f t="shared" si="1"/>
        <v>0</v>
      </c>
      <c r="G90" s="173"/>
    </row>
    <row r="91" spans="1:8" ht="21.75" customHeight="1">
      <c r="A91" s="138" t="s">
        <v>79</v>
      </c>
      <c r="B91" s="139" t="s">
        <v>191</v>
      </c>
      <c r="C91" s="138"/>
      <c r="D91" s="208"/>
      <c r="E91" s="189"/>
      <c r="F91" s="219"/>
      <c r="G91" s="140"/>
    </row>
    <row r="92" spans="1:8" ht="23.25" customHeight="1">
      <c r="A92" s="142" t="s">
        <v>100</v>
      </c>
      <c r="B92" s="143" t="s">
        <v>126</v>
      </c>
      <c r="C92" s="158"/>
      <c r="D92" s="205"/>
      <c r="E92" s="190"/>
      <c r="F92" s="220"/>
      <c r="G92" s="159"/>
    </row>
    <row r="93" spans="1:8" ht="27.6">
      <c r="A93" s="160">
        <v>1</v>
      </c>
      <c r="B93" s="161" t="s">
        <v>127</v>
      </c>
      <c r="C93" s="160" t="s">
        <v>39</v>
      </c>
      <c r="D93" s="199">
        <v>71.290000000000006</v>
      </c>
      <c r="E93" s="187"/>
      <c r="F93" s="217">
        <f t="shared" si="0"/>
        <v>0</v>
      </c>
      <c r="G93" s="150"/>
    </row>
    <row r="94" spans="1:8">
      <c r="A94" s="160">
        <v>2</v>
      </c>
      <c r="B94" s="161" t="s">
        <v>128</v>
      </c>
      <c r="C94" s="160" t="s">
        <v>33</v>
      </c>
      <c r="D94" s="199">
        <v>416.59</v>
      </c>
      <c r="E94" s="187"/>
      <c r="F94" s="217">
        <f t="shared" si="0"/>
        <v>0</v>
      </c>
      <c r="G94" s="150"/>
    </row>
    <row r="95" spans="1:8">
      <c r="A95" s="160">
        <v>3</v>
      </c>
      <c r="B95" s="161" t="s">
        <v>129</v>
      </c>
      <c r="C95" s="160" t="s">
        <v>33</v>
      </c>
      <c r="D95" s="199">
        <v>1350.02</v>
      </c>
      <c r="E95" s="187"/>
      <c r="F95" s="217">
        <f t="shared" si="0"/>
        <v>0</v>
      </c>
      <c r="G95" s="150"/>
    </row>
    <row r="96" spans="1:8" ht="27.6">
      <c r="A96" s="160">
        <v>4</v>
      </c>
      <c r="B96" s="161" t="s">
        <v>130</v>
      </c>
      <c r="C96" s="160" t="s">
        <v>33</v>
      </c>
      <c r="D96" s="199">
        <v>542.38</v>
      </c>
      <c r="E96" s="187"/>
      <c r="F96" s="217">
        <f t="shared" si="0"/>
        <v>0</v>
      </c>
      <c r="G96" s="150"/>
      <c r="H96" s="224">
        <f>SUM(F93:F98)+SUM(F130:F141)</f>
        <v>0</v>
      </c>
    </row>
    <row r="97" spans="1:8" ht="27.6">
      <c r="A97" s="160">
        <v>5</v>
      </c>
      <c r="B97" s="161" t="s">
        <v>131</v>
      </c>
      <c r="C97" s="160" t="s">
        <v>33</v>
      </c>
      <c r="D97" s="199">
        <v>416.59</v>
      </c>
      <c r="E97" s="187"/>
      <c r="F97" s="217">
        <f t="shared" si="0"/>
        <v>0</v>
      </c>
      <c r="G97" s="150"/>
      <c r="H97" s="224">
        <f>SUM(F100:F105)+SUM(F143:F156)</f>
        <v>0</v>
      </c>
    </row>
    <row r="98" spans="1:8">
      <c r="A98" s="160">
        <v>6</v>
      </c>
      <c r="B98" s="161" t="s">
        <v>132</v>
      </c>
      <c r="C98" s="160" t="s">
        <v>33</v>
      </c>
      <c r="D98" s="199">
        <v>26.4</v>
      </c>
      <c r="E98" s="187"/>
      <c r="F98" s="217">
        <f t="shared" si="0"/>
        <v>0</v>
      </c>
      <c r="G98" s="150"/>
    </row>
    <row r="99" spans="1:8" ht="24" customHeight="1">
      <c r="A99" s="162" t="s">
        <v>100</v>
      </c>
      <c r="B99" s="168" t="s">
        <v>149</v>
      </c>
      <c r="C99" s="162"/>
      <c r="D99" s="200"/>
      <c r="E99" s="191"/>
      <c r="F99" s="221"/>
      <c r="G99" s="153"/>
      <c r="H99" s="224">
        <f>SUM(F107:F117)+SUM(F158:F171)</f>
        <v>0</v>
      </c>
    </row>
    <row r="100" spans="1:8" ht="27.6">
      <c r="A100" s="160">
        <v>1</v>
      </c>
      <c r="B100" s="161" t="s">
        <v>127</v>
      </c>
      <c r="C100" s="160" t="s">
        <v>39</v>
      </c>
      <c r="D100" s="199">
        <v>38.950000000000003</v>
      </c>
      <c r="E100" s="187"/>
      <c r="F100" s="217">
        <f t="shared" si="0"/>
        <v>0</v>
      </c>
      <c r="G100" s="150"/>
      <c r="H100" s="224">
        <f>SUM(F119:F123)+SUM(F173:F185)</f>
        <v>0</v>
      </c>
    </row>
    <row r="101" spans="1:8" ht="27.6">
      <c r="A101" s="160">
        <v>2</v>
      </c>
      <c r="B101" s="161" t="s">
        <v>150</v>
      </c>
      <c r="C101" s="160" t="s">
        <v>39</v>
      </c>
      <c r="D101" s="199">
        <v>7.49</v>
      </c>
      <c r="E101" s="187"/>
      <c r="F101" s="217">
        <f t="shared" si="0"/>
        <v>0</v>
      </c>
      <c r="G101" s="150"/>
    </row>
    <row r="102" spans="1:8">
      <c r="A102" s="160">
        <v>3</v>
      </c>
      <c r="B102" s="161" t="s">
        <v>128</v>
      </c>
      <c r="C102" s="160" t="s">
        <v>33</v>
      </c>
      <c r="D102" s="199">
        <v>357.34</v>
      </c>
      <c r="E102" s="187"/>
      <c r="F102" s="217">
        <f t="shared" si="0"/>
        <v>0</v>
      </c>
      <c r="G102" s="150"/>
    </row>
    <row r="103" spans="1:8">
      <c r="A103" s="160">
        <v>4</v>
      </c>
      <c r="B103" s="161" t="s">
        <v>129</v>
      </c>
      <c r="C103" s="160" t="s">
        <v>33</v>
      </c>
      <c r="D103" s="199">
        <v>380.74</v>
      </c>
      <c r="E103" s="187"/>
      <c r="F103" s="217">
        <f t="shared" si="0"/>
        <v>0</v>
      </c>
      <c r="G103" s="150"/>
    </row>
    <row r="104" spans="1:8" ht="27.6">
      <c r="A104" s="160">
        <v>5</v>
      </c>
      <c r="B104" s="161" t="s">
        <v>130</v>
      </c>
      <c r="C104" s="160" t="s">
        <v>33</v>
      </c>
      <c r="D104" s="199">
        <v>380.74</v>
      </c>
      <c r="E104" s="187"/>
      <c r="F104" s="217">
        <f t="shared" si="0"/>
        <v>0</v>
      </c>
      <c r="G104" s="150"/>
    </row>
    <row r="105" spans="1:8" ht="27.6">
      <c r="A105" s="160">
        <v>6</v>
      </c>
      <c r="B105" s="161" t="s">
        <v>131</v>
      </c>
      <c r="C105" s="160" t="s">
        <v>33</v>
      </c>
      <c r="D105" s="199">
        <v>357.34</v>
      </c>
      <c r="E105" s="187"/>
      <c r="F105" s="217">
        <f t="shared" si="0"/>
        <v>0</v>
      </c>
      <c r="G105" s="150"/>
    </row>
    <row r="106" spans="1:8" ht="22.5" customHeight="1">
      <c r="A106" s="162" t="s">
        <v>100</v>
      </c>
      <c r="B106" s="168" t="s">
        <v>153</v>
      </c>
      <c r="C106" s="162"/>
      <c r="D106" s="170"/>
      <c r="E106" s="191"/>
      <c r="F106" s="221"/>
      <c r="G106" s="153"/>
    </row>
    <row r="107" spans="1:8" ht="41.4">
      <c r="A107" s="160">
        <v>1</v>
      </c>
      <c r="B107" s="161" t="s">
        <v>154</v>
      </c>
      <c r="C107" s="160" t="s">
        <v>39</v>
      </c>
      <c r="D107" s="199">
        <v>2.09</v>
      </c>
      <c r="E107" s="187"/>
      <c r="F107" s="217">
        <f t="shared" si="0"/>
        <v>0</v>
      </c>
      <c r="G107" s="150"/>
    </row>
    <row r="108" spans="1:8" ht="27.6">
      <c r="A108" s="160">
        <v>2</v>
      </c>
      <c r="B108" s="161" t="s">
        <v>155</v>
      </c>
      <c r="C108" s="160" t="s">
        <v>39</v>
      </c>
      <c r="D108" s="199">
        <v>8.27</v>
      </c>
      <c r="E108" s="187"/>
      <c r="F108" s="217">
        <f t="shared" si="0"/>
        <v>0</v>
      </c>
      <c r="G108" s="150"/>
    </row>
    <row r="109" spans="1:8" ht="27.6">
      <c r="A109" s="160">
        <v>3</v>
      </c>
      <c r="B109" s="161" t="s">
        <v>156</v>
      </c>
      <c r="C109" s="160" t="s">
        <v>39</v>
      </c>
      <c r="D109" s="199">
        <v>10.65</v>
      </c>
      <c r="E109" s="187"/>
      <c r="F109" s="217">
        <f t="shared" si="0"/>
        <v>0</v>
      </c>
      <c r="G109" s="150"/>
    </row>
    <row r="110" spans="1:8" ht="41.4">
      <c r="A110" s="160">
        <v>4</v>
      </c>
      <c r="B110" s="161" t="s">
        <v>166</v>
      </c>
      <c r="C110" s="160" t="s">
        <v>95</v>
      </c>
      <c r="D110" s="199">
        <v>1.4767999999999999</v>
      </c>
      <c r="E110" s="187"/>
      <c r="F110" s="217">
        <f t="shared" si="0"/>
        <v>0</v>
      </c>
      <c r="G110" s="150"/>
    </row>
    <row r="111" spans="1:8" ht="27.6">
      <c r="A111" s="160">
        <v>5</v>
      </c>
      <c r="B111" s="161" t="s">
        <v>167</v>
      </c>
      <c r="C111" s="160" t="s">
        <v>95</v>
      </c>
      <c r="D111" s="199">
        <v>0.5343</v>
      </c>
      <c r="E111" s="187"/>
      <c r="F111" s="217">
        <f t="shared" si="0"/>
        <v>0</v>
      </c>
      <c r="G111" s="150"/>
    </row>
    <row r="112" spans="1:8" ht="27.6">
      <c r="A112" s="160">
        <v>6</v>
      </c>
      <c r="B112" s="161" t="s">
        <v>127</v>
      </c>
      <c r="C112" s="160" t="s">
        <v>39</v>
      </c>
      <c r="D112" s="199">
        <v>8.68</v>
      </c>
      <c r="E112" s="187"/>
      <c r="F112" s="217">
        <f t="shared" si="0"/>
        <v>0</v>
      </c>
      <c r="G112" s="150"/>
    </row>
    <row r="113" spans="1:7" ht="27.6">
      <c r="A113" s="160">
        <v>7</v>
      </c>
      <c r="B113" s="161" t="s">
        <v>150</v>
      </c>
      <c r="C113" s="160" t="s">
        <v>39</v>
      </c>
      <c r="D113" s="199">
        <v>6.29</v>
      </c>
      <c r="E113" s="187"/>
      <c r="F113" s="217">
        <f t="shared" si="0"/>
        <v>0</v>
      </c>
      <c r="G113" s="150"/>
    </row>
    <row r="114" spans="1:7" ht="21.75" customHeight="1">
      <c r="A114" s="160">
        <v>8</v>
      </c>
      <c r="B114" s="161" t="s">
        <v>128</v>
      </c>
      <c r="C114" s="160" t="s">
        <v>33</v>
      </c>
      <c r="D114" s="199">
        <v>170.98</v>
      </c>
      <c r="E114" s="187"/>
      <c r="F114" s="217">
        <f t="shared" si="0"/>
        <v>0</v>
      </c>
      <c r="G114" s="150"/>
    </row>
    <row r="115" spans="1:7" ht="18.75" customHeight="1">
      <c r="A115" s="160">
        <v>9</v>
      </c>
      <c r="B115" s="161" t="s">
        <v>129</v>
      </c>
      <c r="C115" s="160" t="s">
        <v>33</v>
      </c>
      <c r="D115" s="199">
        <v>122.93</v>
      </c>
      <c r="E115" s="187"/>
      <c r="F115" s="217">
        <f t="shared" si="0"/>
        <v>0</v>
      </c>
      <c r="G115" s="150"/>
    </row>
    <row r="116" spans="1:7" ht="27.6">
      <c r="A116" s="160">
        <v>10</v>
      </c>
      <c r="B116" s="161" t="s">
        <v>130</v>
      </c>
      <c r="C116" s="160" t="s">
        <v>33</v>
      </c>
      <c r="D116" s="199">
        <v>127.78</v>
      </c>
      <c r="E116" s="187"/>
      <c r="F116" s="217">
        <f t="shared" si="0"/>
        <v>0</v>
      </c>
      <c r="G116" s="150"/>
    </row>
    <row r="117" spans="1:7" ht="27.6">
      <c r="A117" s="160">
        <v>11</v>
      </c>
      <c r="B117" s="161" t="s">
        <v>131</v>
      </c>
      <c r="C117" s="160" t="s">
        <v>33</v>
      </c>
      <c r="D117" s="199">
        <v>122.93</v>
      </c>
      <c r="E117" s="187"/>
      <c r="F117" s="217">
        <f t="shared" si="0"/>
        <v>0</v>
      </c>
      <c r="G117" s="150"/>
    </row>
    <row r="118" spans="1:7" ht="19.5" customHeight="1">
      <c r="A118" s="162" t="s">
        <v>100</v>
      </c>
      <c r="B118" s="168" t="s">
        <v>168</v>
      </c>
      <c r="C118" s="162"/>
      <c r="D118" s="200"/>
      <c r="E118" s="191"/>
      <c r="F118" s="191"/>
      <c r="G118" s="153"/>
    </row>
    <row r="119" spans="1:7" ht="27.6">
      <c r="A119" s="176">
        <v>10</v>
      </c>
      <c r="B119" s="183" t="s">
        <v>127</v>
      </c>
      <c r="C119" s="176" t="s">
        <v>39</v>
      </c>
      <c r="D119" s="201">
        <v>110.38</v>
      </c>
      <c r="E119" s="192"/>
      <c r="F119" s="192">
        <f t="shared" si="0"/>
        <v>0</v>
      </c>
      <c r="G119" s="177"/>
    </row>
    <row r="120" spans="1:7" ht="25.5" customHeight="1">
      <c r="A120" s="176">
        <v>11</v>
      </c>
      <c r="B120" s="183" t="s">
        <v>128</v>
      </c>
      <c r="C120" s="176" t="s">
        <v>33</v>
      </c>
      <c r="D120" s="201">
        <v>503.18</v>
      </c>
      <c r="E120" s="192"/>
      <c r="F120" s="192">
        <f t="shared" si="0"/>
        <v>0</v>
      </c>
      <c r="G120" s="177"/>
    </row>
    <row r="121" spans="1:7" ht="24.75" customHeight="1">
      <c r="A121" s="176">
        <v>12</v>
      </c>
      <c r="B121" s="183" t="s">
        <v>129</v>
      </c>
      <c r="C121" s="176" t="s">
        <v>33</v>
      </c>
      <c r="D121" s="201">
        <v>1117.99</v>
      </c>
      <c r="E121" s="192"/>
      <c r="F121" s="192">
        <f t="shared" si="0"/>
        <v>0</v>
      </c>
      <c r="G121" s="177"/>
    </row>
    <row r="122" spans="1:7" ht="37.5" customHeight="1">
      <c r="A122" s="176">
        <v>13</v>
      </c>
      <c r="B122" s="183" t="s">
        <v>130</v>
      </c>
      <c r="C122" s="176" t="s">
        <v>33</v>
      </c>
      <c r="D122" s="201">
        <v>1117.99</v>
      </c>
      <c r="E122" s="192"/>
      <c r="F122" s="192">
        <f t="shared" si="0"/>
        <v>0</v>
      </c>
      <c r="G122" s="177"/>
    </row>
    <row r="123" spans="1:7" ht="27.6">
      <c r="A123" s="176">
        <v>14</v>
      </c>
      <c r="B123" s="183" t="s">
        <v>131</v>
      </c>
      <c r="C123" s="176" t="s">
        <v>33</v>
      </c>
      <c r="D123" s="201">
        <v>347.3</v>
      </c>
      <c r="E123" s="192"/>
      <c r="F123" s="192">
        <f t="shared" si="0"/>
        <v>0</v>
      </c>
      <c r="G123" s="177"/>
    </row>
    <row r="124" spans="1:7" ht="19.5" customHeight="1">
      <c r="A124" s="169" t="s">
        <v>100</v>
      </c>
      <c r="B124" s="182" t="s">
        <v>248</v>
      </c>
      <c r="C124" s="169"/>
      <c r="D124" s="191"/>
      <c r="E124" s="191"/>
      <c r="F124" s="191"/>
      <c r="G124" s="169"/>
    </row>
    <row r="125" spans="1:7" ht="31.5" customHeight="1">
      <c r="A125" s="178">
        <v>1</v>
      </c>
      <c r="B125" s="184" t="s">
        <v>249</v>
      </c>
      <c r="C125" s="178" t="s">
        <v>33</v>
      </c>
      <c r="D125" s="203">
        <v>15959</v>
      </c>
      <c r="E125" s="193"/>
      <c r="F125" s="193">
        <f>D125*E125</f>
        <v>0</v>
      </c>
      <c r="G125" s="185"/>
    </row>
    <row r="126" spans="1:7" ht="20.25" customHeight="1">
      <c r="A126" s="169" t="s">
        <v>100</v>
      </c>
      <c r="B126" s="182" t="s">
        <v>278</v>
      </c>
      <c r="C126" s="169"/>
      <c r="D126" s="191"/>
      <c r="E126" s="191"/>
      <c r="F126" s="191"/>
      <c r="G126" s="169"/>
    </row>
    <row r="127" spans="1:7" ht="31.5" customHeight="1">
      <c r="A127" s="160">
        <v>1</v>
      </c>
      <c r="B127" s="161" t="s">
        <v>283</v>
      </c>
      <c r="C127" s="160" t="s">
        <v>39</v>
      </c>
      <c r="D127" s="194">
        <v>11.52</v>
      </c>
      <c r="E127" s="216"/>
      <c r="F127" s="216">
        <f t="shared" ref="F127:F128" si="2">D127*E127</f>
        <v>0</v>
      </c>
      <c r="G127" s="161"/>
    </row>
    <row r="128" spans="1:7" ht="21" customHeight="1">
      <c r="A128" s="160">
        <v>2</v>
      </c>
      <c r="B128" s="161" t="s">
        <v>285</v>
      </c>
      <c r="C128" s="161" t="s">
        <v>95</v>
      </c>
      <c r="D128" s="194">
        <v>0.85</v>
      </c>
      <c r="E128" s="193"/>
      <c r="F128" s="193">
        <f t="shared" si="2"/>
        <v>0</v>
      </c>
      <c r="G128" s="161"/>
    </row>
    <row r="129" spans="1:7">
      <c r="A129" s="142" t="s">
        <v>100</v>
      </c>
      <c r="B129" s="143" t="s">
        <v>126</v>
      </c>
      <c r="C129" s="158"/>
      <c r="D129" s="205"/>
      <c r="E129" s="190"/>
      <c r="F129" s="197"/>
      <c r="G129" s="159"/>
    </row>
    <row r="130" spans="1:7">
      <c r="A130" s="160">
        <v>1</v>
      </c>
      <c r="B130" s="161" t="s">
        <v>133</v>
      </c>
      <c r="C130" s="160" t="s">
        <v>134</v>
      </c>
      <c r="D130" s="199">
        <v>1</v>
      </c>
      <c r="E130" s="187"/>
      <c r="F130" s="217">
        <f t="shared" ref="F130:F185" si="3">E130*D130</f>
        <v>0</v>
      </c>
      <c r="G130" s="150"/>
    </row>
    <row r="131" spans="1:7">
      <c r="A131" s="160">
        <v>2</v>
      </c>
      <c r="B131" s="161" t="s">
        <v>135</v>
      </c>
      <c r="C131" s="160" t="s">
        <v>136</v>
      </c>
      <c r="D131" s="199">
        <v>10.8</v>
      </c>
      <c r="E131" s="187"/>
      <c r="F131" s="217">
        <f t="shared" si="3"/>
        <v>0</v>
      </c>
      <c r="G131" s="150"/>
    </row>
    <row r="132" spans="1:7" ht="27.6">
      <c r="A132" s="160">
        <v>3</v>
      </c>
      <c r="B132" s="161" t="s">
        <v>137</v>
      </c>
      <c r="C132" s="160" t="s">
        <v>33</v>
      </c>
      <c r="D132" s="199">
        <v>17.28</v>
      </c>
      <c r="E132" s="187"/>
      <c r="F132" s="217">
        <f t="shared" si="3"/>
        <v>0</v>
      </c>
      <c r="G132" s="150"/>
    </row>
    <row r="133" spans="1:7">
      <c r="A133" s="160">
        <v>4</v>
      </c>
      <c r="B133" s="161" t="s">
        <v>139</v>
      </c>
      <c r="C133" s="160" t="s">
        <v>109</v>
      </c>
      <c r="D133" s="199">
        <v>2.8576999999999999</v>
      </c>
      <c r="E133" s="187"/>
      <c r="F133" s="217">
        <f t="shared" si="3"/>
        <v>0</v>
      </c>
      <c r="G133" s="150"/>
    </row>
    <row r="134" spans="1:7">
      <c r="A134" s="160">
        <v>5</v>
      </c>
      <c r="B134" s="161" t="s">
        <v>140</v>
      </c>
      <c r="C134" s="160" t="s">
        <v>109</v>
      </c>
      <c r="D134" s="199">
        <v>2.8576999999999999</v>
      </c>
      <c r="E134" s="187"/>
      <c r="F134" s="217">
        <f t="shared" si="3"/>
        <v>0</v>
      </c>
      <c r="G134" s="150"/>
    </row>
    <row r="135" spans="1:7">
      <c r="A135" s="160">
        <v>6</v>
      </c>
      <c r="B135" s="161" t="s">
        <v>141</v>
      </c>
      <c r="C135" s="160" t="s">
        <v>95</v>
      </c>
      <c r="D135" s="199">
        <v>1.615</v>
      </c>
      <c r="E135" s="187"/>
      <c r="F135" s="217">
        <f t="shared" si="3"/>
        <v>0</v>
      </c>
      <c r="G135" s="150"/>
    </row>
    <row r="136" spans="1:7">
      <c r="A136" s="160">
        <v>7</v>
      </c>
      <c r="B136" s="161" t="s">
        <v>142</v>
      </c>
      <c r="C136" s="160" t="s">
        <v>143</v>
      </c>
      <c r="D136" s="199">
        <v>2</v>
      </c>
      <c r="E136" s="187"/>
      <c r="F136" s="217">
        <f t="shared" si="3"/>
        <v>0</v>
      </c>
      <c r="G136" s="150"/>
    </row>
    <row r="137" spans="1:7">
      <c r="A137" s="160">
        <v>8</v>
      </c>
      <c r="B137" s="161" t="s">
        <v>144</v>
      </c>
      <c r="C137" s="160" t="s">
        <v>143</v>
      </c>
      <c r="D137" s="199">
        <v>111</v>
      </c>
      <c r="E137" s="187"/>
      <c r="F137" s="217">
        <f t="shared" si="3"/>
        <v>0</v>
      </c>
      <c r="G137" s="150"/>
    </row>
    <row r="138" spans="1:7">
      <c r="A138" s="160">
        <v>9</v>
      </c>
      <c r="B138" s="161" t="s">
        <v>145</v>
      </c>
      <c r="C138" s="160" t="s">
        <v>143</v>
      </c>
      <c r="D138" s="199">
        <v>4</v>
      </c>
      <c r="E138" s="187"/>
      <c r="F138" s="217">
        <f t="shared" si="3"/>
        <v>0</v>
      </c>
      <c r="G138" s="150"/>
    </row>
    <row r="139" spans="1:7">
      <c r="A139" s="160">
        <v>11</v>
      </c>
      <c r="B139" s="161" t="s">
        <v>146</v>
      </c>
      <c r="C139" s="160" t="s">
        <v>33</v>
      </c>
      <c r="D139" s="199">
        <v>61.28</v>
      </c>
      <c r="E139" s="187"/>
      <c r="F139" s="217">
        <f t="shared" si="3"/>
        <v>0</v>
      </c>
      <c r="G139" s="150"/>
    </row>
    <row r="140" spans="1:7">
      <c r="A140" s="160">
        <v>12</v>
      </c>
      <c r="B140" s="161" t="s">
        <v>147</v>
      </c>
      <c r="C140" s="160" t="s">
        <v>33</v>
      </c>
      <c r="D140" s="199">
        <v>5.5</v>
      </c>
      <c r="E140" s="223"/>
      <c r="F140" s="217">
        <f t="shared" si="3"/>
        <v>0</v>
      </c>
      <c r="G140" s="150"/>
    </row>
    <row r="141" spans="1:7" ht="27.6">
      <c r="A141" s="160">
        <v>13</v>
      </c>
      <c r="B141" s="161" t="s">
        <v>148</v>
      </c>
      <c r="C141" s="160" t="s">
        <v>33</v>
      </c>
      <c r="D141" s="199">
        <v>61.26</v>
      </c>
      <c r="E141" s="192"/>
      <c r="F141" s="217">
        <f t="shared" si="3"/>
        <v>0</v>
      </c>
      <c r="G141" s="150"/>
    </row>
    <row r="142" spans="1:7">
      <c r="A142" s="162" t="s">
        <v>100</v>
      </c>
      <c r="B142" s="168" t="s">
        <v>149</v>
      </c>
      <c r="C142" s="162"/>
      <c r="D142" s="200"/>
      <c r="E142" s="141"/>
      <c r="F142" s="191"/>
      <c r="G142" s="153"/>
    </row>
    <row r="143" spans="1:7">
      <c r="A143" s="160">
        <v>1</v>
      </c>
      <c r="B143" s="161" t="s">
        <v>151</v>
      </c>
      <c r="C143" s="160" t="s">
        <v>33</v>
      </c>
      <c r="D143" s="199">
        <v>14.85</v>
      </c>
      <c r="E143" s="187"/>
      <c r="F143" s="217">
        <f t="shared" si="3"/>
        <v>0</v>
      </c>
      <c r="G143" s="150"/>
    </row>
    <row r="144" spans="1:7">
      <c r="A144" s="160">
        <v>2</v>
      </c>
      <c r="B144" s="161" t="s">
        <v>133</v>
      </c>
      <c r="C144" s="160" t="s">
        <v>134</v>
      </c>
      <c r="D144" s="199">
        <v>1</v>
      </c>
      <c r="E144" s="187"/>
      <c r="F144" s="217">
        <f t="shared" si="3"/>
        <v>0</v>
      </c>
      <c r="G144" s="150"/>
    </row>
    <row r="145" spans="1:7">
      <c r="A145" s="160">
        <v>3</v>
      </c>
      <c r="B145" s="161" t="s">
        <v>135</v>
      </c>
      <c r="C145" s="160" t="s">
        <v>136</v>
      </c>
      <c r="D145" s="199">
        <v>10.6</v>
      </c>
      <c r="E145" s="187"/>
      <c r="F145" s="217">
        <f t="shared" si="3"/>
        <v>0</v>
      </c>
      <c r="G145" s="150"/>
    </row>
    <row r="146" spans="1:7" ht="27.6">
      <c r="A146" s="160">
        <v>4</v>
      </c>
      <c r="B146" s="161" t="s">
        <v>137</v>
      </c>
      <c r="C146" s="160" t="s">
        <v>33</v>
      </c>
      <c r="D146" s="199">
        <v>9.7200000000000006</v>
      </c>
      <c r="E146" s="187"/>
      <c r="F146" s="217">
        <f t="shared" si="3"/>
        <v>0</v>
      </c>
      <c r="G146" s="150"/>
    </row>
    <row r="147" spans="1:7">
      <c r="A147" s="160">
        <v>5</v>
      </c>
      <c r="B147" s="161" t="s">
        <v>139</v>
      </c>
      <c r="C147" s="160" t="s">
        <v>109</v>
      </c>
      <c r="D147" s="199">
        <v>1.579</v>
      </c>
      <c r="E147" s="187"/>
      <c r="F147" s="217">
        <f t="shared" si="3"/>
        <v>0</v>
      </c>
      <c r="G147" s="150"/>
    </row>
    <row r="148" spans="1:7">
      <c r="A148" s="160">
        <v>6</v>
      </c>
      <c r="B148" s="161" t="s">
        <v>140</v>
      </c>
      <c r="C148" s="160" t="s">
        <v>109</v>
      </c>
      <c r="D148" s="199">
        <v>1.579</v>
      </c>
      <c r="E148" s="187"/>
      <c r="F148" s="217">
        <f t="shared" si="3"/>
        <v>0</v>
      </c>
      <c r="G148" s="150"/>
    </row>
    <row r="149" spans="1:7">
      <c r="A149" s="160">
        <v>7</v>
      </c>
      <c r="B149" s="161" t="s">
        <v>141</v>
      </c>
      <c r="C149" s="160" t="s">
        <v>95</v>
      </c>
      <c r="D149" s="199">
        <v>0.95879999999999999</v>
      </c>
      <c r="E149" s="187"/>
      <c r="F149" s="217">
        <f t="shared" si="3"/>
        <v>0</v>
      </c>
      <c r="G149" s="150"/>
    </row>
    <row r="150" spans="1:7">
      <c r="A150" s="160">
        <v>8</v>
      </c>
      <c r="B150" s="161" t="s">
        <v>142</v>
      </c>
      <c r="C150" s="160" t="s">
        <v>143</v>
      </c>
      <c r="D150" s="199">
        <v>2</v>
      </c>
      <c r="E150" s="187"/>
      <c r="F150" s="217">
        <f t="shared" si="3"/>
        <v>0</v>
      </c>
      <c r="G150" s="150"/>
    </row>
    <row r="151" spans="1:7">
      <c r="A151" s="160">
        <v>9</v>
      </c>
      <c r="B151" s="161" t="s">
        <v>144</v>
      </c>
      <c r="C151" s="160" t="s">
        <v>143</v>
      </c>
      <c r="D151" s="199">
        <v>89</v>
      </c>
      <c r="E151" s="187"/>
      <c r="F151" s="217">
        <f t="shared" si="3"/>
        <v>0</v>
      </c>
      <c r="G151" s="150"/>
    </row>
    <row r="152" spans="1:7">
      <c r="A152" s="160">
        <v>10</v>
      </c>
      <c r="B152" s="161" t="s">
        <v>145</v>
      </c>
      <c r="C152" s="160" t="s">
        <v>143</v>
      </c>
      <c r="D152" s="199">
        <v>4</v>
      </c>
      <c r="E152" s="187"/>
      <c r="F152" s="217">
        <f t="shared" si="3"/>
        <v>0</v>
      </c>
      <c r="G152" s="150"/>
    </row>
    <row r="153" spans="1:7">
      <c r="A153" s="160">
        <v>11</v>
      </c>
      <c r="B153" s="161" t="s">
        <v>152</v>
      </c>
      <c r="C153" s="160" t="s">
        <v>33</v>
      </c>
      <c r="D153" s="199">
        <v>25.56</v>
      </c>
      <c r="E153" s="187"/>
      <c r="F153" s="217">
        <f t="shared" si="3"/>
        <v>0</v>
      </c>
      <c r="G153" s="150"/>
    </row>
    <row r="154" spans="1:7">
      <c r="A154" s="160">
        <v>12</v>
      </c>
      <c r="B154" s="161" t="s">
        <v>146</v>
      </c>
      <c r="C154" s="160" t="s">
        <v>33</v>
      </c>
      <c r="D154" s="199">
        <v>47</v>
      </c>
      <c r="E154" s="187"/>
      <c r="F154" s="187">
        <f t="shared" si="3"/>
        <v>0</v>
      </c>
      <c r="G154" s="150"/>
    </row>
    <row r="155" spans="1:7">
      <c r="A155" s="160">
        <v>13</v>
      </c>
      <c r="B155" s="161" t="s">
        <v>147</v>
      </c>
      <c r="C155" s="160" t="s">
        <v>33</v>
      </c>
      <c r="D155" s="199">
        <v>11.04</v>
      </c>
      <c r="E155" s="187"/>
      <c r="F155" s="187">
        <f t="shared" si="3"/>
        <v>0</v>
      </c>
      <c r="G155" s="150"/>
    </row>
    <row r="156" spans="1:7" ht="33.75" customHeight="1">
      <c r="A156" s="160">
        <v>14</v>
      </c>
      <c r="B156" s="161" t="s">
        <v>148</v>
      </c>
      <c r="C156" s="160" t="s">
        <v>33</v>
      </c>
      <c r="D156" s="199">
        <v>47</v>
      </c>
      <c r="E156" s="187"/>
      <c r="F156" s="187">
        <f t="shared" si="3"/>
        <v>0</v>
      </c>
      <c r="G156" s="150"/>
    </row>
    <row r="157" spans="1:7">
      <c r="A157" s="162" t="s">
        <v>100</v>
      </c>
      <c r="B157" s="168" t="s">
        <v>153</v>
      </c>
      <c r="C157" s="162"/>
      <c r="D157" s="170"/>
      <c r="E157" s="191"/>
      <c r="F157" s="191"/>
      <c r="G157" s="153"/>
    </row>
    <row r="158" spans="1:7" ht="27.6">
      <c r="A158" s="160">
        <v>1</v>
      </c>
      <c r="B158" s="161" t="s">
        <v>157</v>
      </c>
      <c r="C158" s="160" t="s">
        <v>39</v>
      </c>
      <c r="D158" s="199">
        <v>2.4500000000000002</v>
      </c>
      <c r="E158" s="187"/>
      <c r="F158" s="187">
        <f t="shared" si="3"/>
        <v>0</v>
      </c>
      <c r="G158" s="150"/>
    </row>
    <row r="159" spans="1:7" ht="33" customHeight="1">
      <c r="A159" s="160">
        <v>2</v>
      </c>
      <c r="B159" s="161" t="s">
        <v>137</v>
      </c>
      <c r="C159" s="160" t="s">
        <v>33</v>
      </c>
      <c r="D159" s="199">
        <v>56.16</v>
      </c>
      <c r="E159" s="187"/>
      <c r="F159" s="187">
        <f t="shared" si="3"/>
        <v>0</v>
      </c>
      <c r="G159" s="150"/>
    </row>
    <row r="160" spans="1:7">
      <c r="A160" s="160">
        <v>3</v>
      </c>
      <c r="B160" s="161" t="s">
        <v>138</v>
      </c>
      <c r="C160" s="160" t="s">
        <v>33</v>
      </c>
      <c r="D160" s="199">
        <v>0</v>
      </c>
      <c r="E160" s="187"/>
      <c r="F160" s="187">
        <f t="shared" si="3"/>
        <v>0</v>
      </c>
      <c r="G160" s="150"/>
    </row>
    <row r="161" spans="1:7" ht="27.6">
      <c r="A161" s="160">
        <v>4</v>
      </c>
      <c r="B161" s="161" t="s">
        <v>158</v>
      </c>
      <c r="C161" s="160" t="s">
        <v>109</v>
      </c>
      <c r="D161" s="199">
        <v>8.8800000000000004E-2</v>
      </c>
      <c r="E161" s="187"/>
      <c r="F161" s="187">
        <f t="shared" si="3"/>
        <v>0</v>
      </c>
      <c r="G161" s="150"/>
    </row>
    <row r="162" spans="1:7" ht="27.6">
      <c r="A162" s="160">
        <v>5</v>
      </c>
      <c r="B162" s="161" t="s">
        <v>159</v>
      </c>
      <c r="C162" s="160" t="s">
        <v>109</v>
      </c>
      <c r="D162" s="199">
        <v>0</v>
      </c>
      <c r="E162" s="187"/>
      <c r="F162" s="187">
        <f t="shared" si="3"/>
        <v>0</v>
      </c>
      <c r="G162" s="150"/>
    </row>
    <row r="163" spans="1:7" ht="27.6">
      <c r="A163" s="160">
        <v>6</v>
      </c>
      <c r="B163" s="161" t="s">
        <v>160</v>
      </c>
      <c r="C163" s="160" t="s">
        <v>109</v>
      </c>
      <c r="D163" s="199">
        <v>0.85540000000000005</v>
      </c>
      <c r="E163" s="187"/>
      <c r="F163" s="187">
        <f t="shared" si="3"/>
        <v>0</v>
      </c>
      <c r="G163" s="150"/>
    </row>
    <row r="164" spans="1:7" ht="41.4">
      <c r="A164" s="160">
        <v>7</v>
      </c>
      <c r="B164" s="161" t="s">
        <v>161</v>
      </c>
      <c r="C164" s="160" t="s">
        <v>109</v>
      </c>
      <c r="D164" s="199">
        <v>0.28310000000000002</v>
      </c>
      <c r="E164" s="187"/>
      <c r="F164" s="187">
        <f t="shared" si="3"/>
        <v>0</v>
      </c>
      <c r="G164" s="150"/>
    </row>
    <row r="165" spans="1:7" ht="41.4">
      <c r="A165" s="160">
        <v>8</v>
      </c>
      <c r="B165" s="161" t="s">
        <v>162</v>
      </c>
      <c r="C165" s="160" t="s">
        <v>109</v>
      </c>
      <c r="D165" s="199">
        <v>5.8000000000000003E-2</v>
      </c>
      <c r="E165" s="187"/>
      <c r="F165" s="187">
        <f t="shared" si="3"/>
        <v>0</v>
      </c>
      <c r="G165" s="150"/>
    </row>
    <row r="166" spans="1:7" ht="41.4">
      <c r="A166" s="160">
        <v>9</v>
      </c>
      <c r="B166" s="161" t="s">
        <v>163</v>
      </c>
      <c r="C166" s="160" t="s">
        <v>109</v>
      </c>
      <c r="D166" s="199">
        <v>0.8518</v>
      </c>
      <c r="E166" s="187"/>
      <c r="F166" s="187">
        <f t="shared" si="3"/>
        <v>0</v>
      </c>
      <c r="G166" s="150"/>
    </row>
    <row r="167" spans="1:7" ht="27.6">
      <c r="A167" s="160">
        <v>10</v>
      </c>
      <c r="B167" s="161" t="s">
        <v>164</v>
      </c>
      <c r="C167" s="160" t="s">
        <v>109</v>
      </c>
      <c r="D167" s="199">
        <v>1.0900000000000001</v>
      </c>
      <c r="E167" s="187"/>
      <c r="F167" s="187">
        <f t="shared" si="3"/>
        <v>0</v>
      </c>
      <c r="G167" s="150"/>
    </row>
    <row r="168" spans="1:7" ht="27.6">
      <c r="A168" s="160">
        <v>11</v>
      </c>
      <c r="B168" s="161" t="s">
        <v>165</v>
      </c>
      <c r="C168" s="160" t="s">
        <v>109</v>
      </c>
      <c r="D168" s="199">
        <v>0</v>
      </c>
      <c r="E168" s="187"/>
      <c r="F168" s="187">
        <f t="shared" si="3"/>
        <v>0</v>
      </c>
      <c r="G168" s="150"/>
    </row>
    <row r="169" spans="1:7">
      <c r="A169" s="160">
        <v>14</v>
      </c>
      <c r="B169" s="161" t="s">
        <v>152</v>
      </c>
      <c r="C169" s="160" t="s">
        <v>33</v>
      </c>
      <c r="D169" s="199">
        <v>41.52</v>
      </c>
      <c r="E169" s="187"/>
      <c r="F169" s="187">
        <f t="shared" si="3"/>
        <v>0</v>
      </c>
      <c r="G169" s="150"/>
    </row>
    <row r="170" spans="1:7">
      <c r="A170" s="160">
        <v>15</v>
      </c>
      <c r="B170" s="161" t="s">
        <v>146</v>
      </c>
      <c r="C170" s="160" t="s">
        <v>33</v>
      </c>
      <c r="D170" s="199">
        <v>28.75</v>
      </c>
      <c r="E170" s="187"/>
      <c r="F170" s="187">
        <f t="shared" si="3"/>
        <v>0</v>
      </c>
      <c r="G170" s="150"/>
    </row>
    <row r="171" spans="1:7" ht="27.6">
      <c r="A171" s="160">
        <v>16</v>
      </c>
      <c r="B171" s="161" t="s">
        <v>148</v>
      </c>
      <c r="C171" s="160" t="s">
        <v>33</v>
      </c>
      <c r="D171" s="199">
        <v>28.75</v>
      </c>
      <c r="E171" s="187"/>
      <c r="F171" s="187">
        <f t="shared" si="3"/>
        <v>0</v>
      </c>
      <c r="G171" s="150"/>
    </row>
    <row r="172" spans="1:7" ht="19.5" customHeight="1">
      <c r="A172" s="162" t="s">
        <v>100</v>
      </c>
      <c r="B172" s="168" t="s">
        <v>168</v>
      </c>
      <c r="C172" s="162"/>
      <c r="D172" s="200"/>
      <c r="E172" s="191"/>
      <c r="F172" s="191"/>
      <c r="G172" s="153"/>
    </row>
    <row r="173" spans="1:7">
      <c r="A173" s="176">
        <v>6</v>
      </c>
      <c r="B173" s="161" t="s">
        <v>132</v>
      </c>
      <c r="C173" s="160" t="s">
        <v>33</v>
      </c>
      <c r="D173" s="199">
        <v>26.4</v>
      </c>
      <c r="E173" s="187"/>
      <c r="F173" s="187">
        <f t="shared" si="3"/>
        <v>0</v>
      </c>
      <c r="G173" s="150"/>
    </row>
    <row r="174" spans="1:7">
      <c r="A174" s="176">
        <v>7</v>
      </c>
      <c r="B174" s="161" t="s">
        <v>133</v>
      </c>
      <c r="C174" s="160" t="s">
        <v>134</v>
      </c>
      <c r="D174" s="199">
        <v>1</v>
      </c>
      <c r="E174" s="187"/>
      <c r="F174" s="187">
        <f t="shared" si="3"/>
        <v>0</v>
      </c>
      <c r="G174" s="150"/>
    </row>
    <row r="175" spans="1:7">
      <c r="A175" s="176">
        <v>8</v>
      </c>
      <c r="B175" s="161" t="s">
        <v>135</v>
      </c>
      <c r="C175" s="160" t="s">
        <v>136</v>
      </c>
      <c r="D175" s="199">
        <v>10.8</v>
      </c>
      <c r="E175" s="187"/>
      <c r="F175" s="187">
        <f t="shared" si="3"/>
        <v>0</v>
      </c>
      <c r="G175" s="150"/>
    </row>
    <row r="176" spans="1:7" ht="27.6">
      <c r="A176" s="176">
        <v>9</v>
      </c>
      <c r="B176" s="161" t="s">
        <v>137</v>
      </c>
      <c r="C176" s="160" t="s">
        <v>33</v>
      </c>
      <c r="D176" s="199">
        <v>20.774999999999999</v>
      </c>
      <c r="E176" s="187"/>
      <c r="F176" s="187">
        <f t="shared" si="3"/>
        <v>0</v>
      </c>
      <c r="G176" s="150"/>
    </row>
    <row r="177" spans="1:7">
      <c r="A177" s="176">
        <v>10</v>
      </c>
      <c r="B177" s="161" t="s">
        <v>139</v>
      </c>
      <c r="C177" s="160" t="s">
        <v>109</v>
      </c>
      <c r="D177" s="199">
        <v>3.2496</v>
      </c>
      <c r="E177" s="187"/>
      <c r="F177" s="187">
        <f t="shared" si="3"/>
        <v>0</v>
      </c>
      <c r="G177" s="150"/>
    </row>
    <row r="178" spans="1:7">
      <c r="A178" s="176">
        <v>11</v>
      </c>
      <c r="B178" s="161" t="s">
        <v>140</v>
      </c>
      <c r="C178" s="160" t="s">
        <v>109</v>
      </c>
      <c r="D178" s="199">
        <v>3.2496</v>
      </c>
      <c r="E178" s="187"/>
      <c r="F178" s="187">
        <f t="shared" si="3"/>
        <v>0</v>
      </c>
      <c r="G178" s="150"/>
    </row>
    <row r="179" spans="1:7">
      <c r="A179" s="176">
        <v>12</v>
      </c>
      <c r="B179" s="161" t="s">
        <v>141</v>
      </c>
      <c r="C179" s="160" t="s">
        <v>95</v>
      </c>
      <c r="D179" s="199">
        <v>1.84</v>
      </c>
      <c r="E179" s="187"/>
      <c r="F179" s="187">
        <f t="shared" si="3"/>
        <v>0</v>
      </c>
      <c r="G179" s="150"/>
    </row>
    <row r="180" spans="1:7">
      <c r="A180" s="176">
        <v>13</v>
      </c>
      <c r="B180" s="161" t="s">
        <v>142</v>
      </c>
      <c r="C180" s="160" t="s">
        <v>143</v>
      </c>
      <c r="D180" s="199">
        <v>2</v>
      </c>
      <c r="E180" s="187"/>
      <c r="F180" s="187">
        <f t="shared" si="3"/>
        <v>0</v>
      </c>
      <c r="G180" s="150"/>
    </row>
    <row r="181" spans="1:7">
      <c r="A181" s="176">
        <v>14</v>
      </c>
      <c r="B181" s="161" t="s">
        <v>144</v>
      </c>
      <c r="C181" s="160" t="s">
        <v>143</v>
      </c>
      <c r="D181" s="199">
        <v>127</v>
      </c>
      <c r="E181" s="187"/>
      <c r="F181" s="187">
        <f t="shared" si="3"/>
        <v>0</v>
      </c>
      <c r="G181" s="150"/>
    </row>
    <row r="182" spans="1:7">
      <c r="A182" s="176">
        <v>15</v>
      </c>
      <c r="B182" s="161" t="s">
        <v>145</v>
      </c>
      <c r="C182" s="160" t="s">
        <v>143</v>
      </c>
      <c r="D182" s="199">
        <v>4</v>
      </c>
      <c r="E182" s="187"/>
      <c r="F182" s="187">
        <f t="shared" si="3"/>
        <v>0</v>
      </c>
      <c r="G182" s="150"/>
    </row>
    <row r="183" spans="1:7">
      <c r="A183" s="176">
        <v>16</v>
      </c>
      <c r="B183" s="161" t="s">
        <v>146</v>
      </c>
      <c r="C183" s="160" t="s">
        <v>33</v>
      </c>
      <c r="D183" s="199">
        <v>72.8</v>
      </c>
      <c r="E183" s="187"/>
      <c r="F183" s="187">
        <f t="shared" si="3"/>
        <v>0</v>
      </c>
      <c r="G183" s="150"/>
    </row>
    <row r="184" spans="1:7">
      <c r="A184" s="176">
        <v>17</v>
      </c>
      <c r="B184" s="161" t="s">
        <v>152</v>
      </c>
      <c r="C184" s="160" t="s">
        <v>33</v>
      </c>
      <c r="D184" s="199">
        <v>18.998000000000001</v>
      </c>
      <c r="E184" s="187"/>
      <c r="F184" s="187">
        <f t="shared" si="3"/>
        <v>0</v>
      </c>
      <c r="G184" s="150"/>
    </row>
    <row r="185" spans="1:7" ht="27.6">
      <c r="A185" s="178">
        <v>18</v>
      </c>
      <c r="B185" s="179" t="s">
        <v>148</v>
      </c>
      <c r="C185" s="180" t="s">
        <v>33</v>
      </c>
      <c r="D185" s="202">
        <v>72.78</v>
      </c>
      <c r="E185" s="188"/>
      <c r="F185" s="188">
        <f t="shared" si="3"/>
        <v>0</v>
      </c>
      <c r="G185" s="181"/>
    </row>
    <row r="186" spans="1:7" ht="21" customHeight="1">
      <c r="A186" s="169" t="s">
        <v>100</v>
      </c>
      <c r="B186" s="182" t="s">
        <v>254</v>
      </c>
      <c r="C186" s="169"/>
      <c r="D186" s="200"/>
      <c r="E186" s="191"/>
      <c r="F186" s="191"/>
      <c r="G186" s="169"/>
    </row>
    <row r="187" spans="1:7">
      <c r="A187" s="160">
        <v>1</v>
      </c>
      <c r="B187" s="161" t="s">
        <v>255</v>
      </c>
      <c r="C187" s="160" t="s">
        <v>33</v>
      </c>
      <c r="D187" s="199">
        <v>761.43999999999994</v>
      </c>
      <c r="E187" s="194"/>
      <c r="F187" s="194"/>
      <c r="G187" s="160"/>
    </row>
    <row r="188" spans="1:7">
      <c r="A188" s="160">
        <v>2</v>
      </c>
      <c r="B188" s="161" t="s">
        <v>256</v>
      </c>
      <c r="C188" s="160" t="s">
        <v>136</v>
      </c>
      <c r="D188" s="199">
        <v>726</v>
      </c>
      <c r="E188" s="194"/>
      <c r="F188" s="194"/>
      <c r="G188" s="160"/>
    </row>
    <row r="189" spans="1:7">
      <c r="A189" s="160">
        <v>3</v>
      </c>
      <c r="B189" s="161" t="s">
        <v>257</v>
      </c>
      <c r="C189" s="160" t="s">
        <v>39</v>
      </c>
      <c r="D189" s="199">
        <v>21.088000000000001</v>
      </c>
      <c r="E189" s="194"/>
      <c r="F189" s="194"/>
      <c r="G189" s="160"/>
    </row>
    <row r="190" spans="1:7">
      <c r="A190" s="160">
        <v>4</v>
      </c>
      <c r="B190" s="161" t="s">
        <v>258</v>
      </c>
      <c r="C190" s="160" t="s">
        <v>136</v>
      </c>
      <c r="D190" s="199">
        <v>48.664000000000001</v>
      </c>
      <c r="E190" s="194"/>
      <c r="F190" s="194"/>
      <c r="G190" s="160"/>
    </row>
    <row r="191" spans="1:7">
      <c r="A191" s="180">
        <v>5</v>
      </c>
      <c r="B191" s="179" t="s">
        <v>259</v>
      </c>
      <c r="C191" s="180" t="s">
        <v>136</v>
      </c>
      <c r="D191" s="202">
        <f>50.28+61.2</f>
        <v>111.48</v>
      </c>
      <c r="E191" s="198"/>
      <c r="F191" s="198"/>
      <c r="G191" s="180"/>
    </row>
    <row r="192" spans="1:7" ht="18" customHeight="1">
      <c r="A192" s="169" t="s">
        <v>100</v>
      </c>
      <c r="B192" s="182" t="s">
        <v>260</v>
      </c>
      <c r="C192" s="169"/>
      <c r="D192" s="200"/>
      <c r="E192" s="191"/>
      <c r="F192" s="191"/>
      <c r="G192" s="209"/>
    </row>
    <row r="193" spans="1:7">
      <c r="A193" s="160">
        <v>1</v>
      </c>
      <c r="B193" s="161" t="s">
        <v>261</v>
      </c>
      <c r="C193" s="160" t="s">
        <v>39</v>
      </c>
      <c r="D193" s="199">
        <v>682.56</v>
      </c>
      <c r="E193" s="194"/>
      <c r="F193" s="194"/>
      <c r="G193" s="161"/>
    </row>
    <row r="194" spans="1:7">
      <c r="A194" s="160">
        <v>2</v>
      </c>
      <c r="B194" s="161" t="s">
        <v>262</v>
      </c>
      <c r="C194" s="160" t="s">
        <v>39</v>
      </c>
      <c r="D194" s="199">
        <v>668.22</v>
      </c>
      <c r="E194" s="194"/>
      <c r="F194" s="194"/>
      <c r="G194" s="161"/>
    </row>
    <row r="195" spans="1:7">
      <c r="A195" s="160">
        <v>3</v>
      </c>
      <c r="B195" s="161" t="s">
        <v>263</v>
      </c>
      <c r="C195" s="160" t="s">
        <v>39</v>
      </c>
      <c r="D195" s="199">
        <v>754.78</v>
      </c>
      <c r="E195" s="194"/>
      <c r="F195" s="194"/>
      <c r="G195" s="161"/>
    </row>
    <row r="196" spans="1:7">
      <c r="A196" s="160">
        <v>4</v>
      </c>
      <c r="B196" s="161" t="s">
        <v>264</v>
      </c>
      <c r="C196" s="160" t="s">
        <v>39</v>
      </c>
      <c r="D196" s="199">
        <v>310.33999999999997</v>
      </c>
      <c r="E196" s="194"/>
      <c r="F196" s="194"/>
      <c r="G196" s="161"/>
    </row>
    <row r="197" spans="1:7">
      <c r="A197" s="160">
        <v>5</v>
      </c>
      <c r="B197" s="161" t="s">
        <v>265</v>
      </c>
      <c r="C197" s="160" t="s">
        <v>39</v>
      </c>
      <c r="D197" s="199">
        <v>582.41</v>
      </c>
      <c r="E197" s="194"/>
      <c r="F197" s="194"/>
      <c r="G197" s="161"/>
    </row>
    <row r="198" spans="1:7">
      <c r="A198" s="160">
        <v>6</v>
      </c>
      <c r="B198" s="161" t="s">
        <v>266</v>
      </c>
      <c r="C198" s="160" t="s">
        <v>33</v>
      </c>
      <c r="D198" s="199">
        <v>2672.87</v>
      </c>
      <c r="E198" s="194"/>
      <c r="F198" s="194"/>
      <c r="G198" s="161"/>
    </row>
    <row r="199" spans="1:7">
      <c r="A199" s="160">
        <v>7</v>
      </c>
      <c r="B199" s="161" t="s">
        <v>267</v>
      </c>
      <c r="C199" s="160" t="s">
        <v>33</v>
      </c>
      <c r="D199" s="199">
        <v>6525.1</v>
      </c>
      <c r="E199" s="194"/>
      <c r="F199" s="194"/>
      <c r="G199" s="161"/>
    </row>
    <row r="200" spans="1:7">
      <c r="A200" s="160">
        <v>8</v>
      </c>
      <c r="B200" s="161" t="s">
        <v>268</v>
      </c>
      <c r="C200" s="160" t="s">
        <v>33</v>
      </c>
      <c r="D200" s="199">
        <v>1647.2</v>
      </c>
      <c r="E200" s="194"/>
      <c r="F200" s="194"/>
      <c r="G200" s="161"/>
    </row>
    <row r="201" spans="1:7">
      <c r="A201" s="160">
        <v>9</v>
      </c>
      <c r="B201" s="161" t="s">
        <v>269</v>
      </c>
      <c r="C201" s="160" t="s">
        <v>33</v>
      </c>
      <c r="D201" s="199">
        <v>9559.08</v>
      </c>
      <c r="E201" s="194"/>
      <c r="F201" s="194"/>
      <c r="G201" s="161"/>
    </row>
    <row r="202" spans="1:7">
      <c r="A202" s="160">
        <v>10</v>
      </c>
      <c r="B202" s="161" t="s">
        <v>270</v>
      </c>
      <c r="C202" s="160" t="s">
        <v>33</v>
      </c>
      <c r="D202" s="199">
        <v>332.69</v>
      </c>
      <c r="E202" s="194"/>
      <c r="F202" s="194"/>
      <c r="G202" s="161"/>
    </row>
    <row r="203" spans="1:7">
      <c r="A203" s="160">
        <v>11</v>
      </c>
      <c r="B203" s="161" t="s">
        <v>271</v>
      </c>
      <c r="C203" s="160" t="s">
        <v>39</v>
      </c>
      <c r="D203" s="199">
        <v>51.99</v>
      </c>
      <c r="E203" s="194"/>
      <c r="F203" s="194"/>
      <c r="G203" s="161"/>
    </row>
    <row r="204" spans="1:7">
      <c r="A204" s="160">
        <v>12</v>
      </c>
      <c r="B204" s="161" t="s">
        <v>272</v>
      </c>
      <c r="C204" s="160" t="s">
        <v>39</v>
      </c>
      <c r="D204" s="199">
        <v>1338.27</v>
      </c>
      <c r="E204" s="194"/>
      <c r="F204" s="194"/>
      <c r="G204" s="161"/>
    </row>
    <row r="205" spans="1:7">
      <c r="A205" s="160">
        <v>13</v>
      </c>
      <c r="B205" s="161" t="s">
        <v>273</v>
      </c>
      <c r="C205" s="160" t="s">
        <v>39</v>
      </c>
      <c r="D205" s="199">
        <v>49.9</v>
      </c>
      <c r="E205" s="194"/>
      <c r="F205" s="194"/>
      <c r="G205" s="161"/>
    </row>
    <row r="206" spans="1:7">
      <c r="A206" s="160">
        <v>14</v>
      </c>
      <c r="B206" s="161" t="s">
        <v>274</v>
      </c>
      <c r="C206" s="160" t="s">
        <v>33</v>
      </c>
      <c r="D206" s="199">
        <v>9559.08</v>
      </c>
      <c r="E206" s="194"/>
      <c r="F206" s="194"/>
      <c r="G206" s="161"/>
    </row>
    <row r="207" spans="1:7">
      <c r="A207" s="160">
        <v>15</v>
      </c>
      <c r="B207" s="161" t="s">
        <v>275</v>
      </c>
      <c r="C207" s="160" t="s">
        <v>136</v>
      </c>
      <c r="D207" s="199">
        <v>256.05</v>
      </c>
      <c r="E207" s="194"/>
      <c r="F207" s="194"/>
      <c r="G207" s="161"/>
    </row>
    <row r="208" spans="1:7">
      <c r="A208" s="160">
        <v>16</v>
      </c>
      <c r="B208" s="161" t="s">
        <v>276</v>
      </c>
      <c r="C208" s="160" t="s">
        <v>33</v>
      </c>
      <c r="D208" s="199">
        <v>22.76</v>
      </c>
      <c r="E208" s="194"/>
      <c r="F208" s="194"/>
      <c r="G208" s="161"/>
    </row>
    <row r="209" spans="1:7">
      <c r="A209" s="160">
        <v>17</v>
      </c>
      <c r="B209" s="161" t="s">
        <v>277</v>
      </c>
      <c r="C209" s="160" t="s">
        <v>39</v>
      </c>
      <c r="D209" s="199">
        <v>42.68</v>
      </c>
      <c r="E209" s="194"/>
      <c r="F209" s="194"/>
      <c r="G209" s="161"/>
    </row>
    <row r="210" spans="1:7">
      <c r="A210" s="180">
        <v>18</v>
      </c>
      <c r="B210" s="179" t="s">
        <v>258</v>
      </c>
      <c r="C210" s="180" t="s">
        <v>90</v>
      </c>
      <c r="D210" s="202">
        <v>20265.27</v>
      </c>
      <c r="E210" s="198"/>
      <c r="F210" s="198"/>
      <c r="G210" s="179"/>
    </row>
    <row r="211" spans="1:7">
      <c r="A211" s="163"/>
      <c r="B211" s="163" t="s">
        <v>298</v>
      </c>
      <c r="C211" s="163"/>
      <c r="D211" s="164"/>
      <c r="E211" s="164"/>
      <c r="F211" s="164"/>
      <c r="G211" s="165"/>
    </row>
    <row r="212" spans="1:7">
      <c r="A212" s="222"/>
      <c r="B212" s="222" t="s">
        <v>297</v>
      </c>
      <c r="C212" s="222"/>
      <c r="D212" s="164"/>
      <c r="E212" s="164"/>
      <c r="F212" s="164"/>
      <c r="G212" s="165"/>
    </row>
    <row r="213" spans="1:7">
      <c r="A213" s="222"/>
      <c r="B213" s="222" t="s">
        <v>30</v>
      </c>
      <c r="C213" s="222"/>
      <c r="D213" s="164"/>
      <c r="E213" s="164"/>
      <c r="F213" s="164"/>
      <c r="G213" s="165"/>
    </row>
    <row r="214" spans="1:7">
      <c r="F214" s="251" t="s">
        <v>294</v>
      </c>
    </row>
  </sheetData>
  <mergeCells count="9">
    <mergeCell ref="G4:G5"/>
    <mergeCell ref="F4:F5"/>
    <mergeCell ref="E4:E5"/>
    <mergeCell ref="D4:D5"/>
    <mergeCell ref="A1:G1"/>
    <mergeCell ref="A2:G2"/>
    <mergeCell ref="C4:C5"/>
    <mergeCell ref="B4:B5"/>
    <mergeCell ref="A4:A5"/>
  </mergeCells>
  <pageMargins left="0.59" right="0.28000000000000003" top="0.54" bottom="0.59055118110236204" header="0.31496062992126" footer="0.31496062992126"/>
  <pageSetup paperSize="9" scale="75" fitToHeight="4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"/>
  <sheetViews>
    <sheetView topLeftCell="A34" workbookViewId="0">
      <selection activeCell="G34" sqref="G34"/>
    </sheetView>
  </sheetViews>
  <sheetFormatPr defaultRowHeight="16.8"/>
  <cols>
    <col min="1" max="1" width="6.33203125" style="23" customWidth="1"/>
    <col min="2" max="2" width="22.109375" style="23" customWidth="1"/>
    <col min="3" max="3" width="7.5546875" style="39" customWidth="1"/>
    <col min="4" max="4" width="8" style="39" customWidth="1"/>
    <col min="5" max="5" width="9" style="24" customWidth="1"/>
    <col min="6" max="6" width="8.5546875" style="24" customWidth="1"/>
    <col min="7" max="7" width="9.6640625" style="17" customWidth="1"/>
    <col min="8" max="8" width="14.44140625" style="17" customWidth="1"/>
    <col min="9" max="9" width="12.44140625" style="17" customWidth="1"/>
    <col min="10" max="10" width="15.44140625" style="17" customWidth="1"/>
    <col min="11" max="11" width="28.88671875" style="36" customWidth="1"/>
  </cols>
  <sheetData>
    <row r="1" spans="1:11">
      <c r="A1" s="1"/>
      <c r="B1" s="2"/>
      <c r="C1" s="3" t="s">
        <v>0</v>
      </c>
      <c r="D1" s="4"/>
      <c r="E1" s="5"/>
      <c r="F1" s="6"/>
      <c r="G1" s="7"/>
      <c r="H1" s="8"/>
      <c r="I1" s="8"/>
      <c r="J1" s="9"/>
      <c r="K1" s="10" t="s">
        <v>1</v>
      </c>
    </row>
    <row r="2" spans="1:11">
      <c r="A2" s="11"/>
      <c r="B2" s="12"/>
      <c r="C2" s="3" t="s">
        <v>2</v>
      </c>
      <c r="D2" s="8"/>
      <c r="E2" s="5"/>
      <c r="F2" s="6"/>
      <c r="G2" s="7"/>
      <c r="H2" s="8"/>
      <c r="I2" s="8"/>
      <c r="J2" s="9"/>
      <c r="K2" s="9"/>
    </row>
    <row r="3" spans="1:11">
      <c r="A3" s="11"/>
      <c r="B3" s="12"/>
      <c r="C3" s="3" t="s">
        <v>3</v>
      </c>
      <c r="D3" s="8"/>
      <c r="E3" s="5"/>
      <c r="F3" s="6"/>
      <c r="G3" s="7"/>
      <c r="H3" s="8"/>
      <c r="I3" s="8"/>
      <c r="J3" s="9"/>
      <c r="K3" s="9"/>
    </row>
    <row r="4" spans="1:11">
      <c r="A4" s="11"/>
      <c r="B4" s="12"/>
      <c r="C4" s="3" t="s">
        <v>4</v>
      </c>
      <c r="D4" s="13"/>
      <c r="E4" s="8" t="s">
        <v>5</v>
      </c>
      <c r="F4" s="14"/>
      <c r="G4" s="15"/>
      <c r="H4" s="16" t="s">
        <v>83</v>
      </c>
      <c r="K4" s="9"/>
    </row>
    <row r="5" spans="1:11">
      <c r="A5" s="18"/>
      <c r="B5" s="19"/>
      <c r="C5" s="3" t="s">
        <v>6</v>
      </c>
      <c r="D5" s="8"/>
      <c r="E5" s="20"/>
      <c r="F5" s="16"/>
      <c r="G5" s="15"/>
      <c r="H5" s="21"/>
      <c r="I5" s="21"/>
      <c r="J5" s="9"/>
      <c r="K5" s="9"/>
    </row>
    <row r="6" spans="1:11" ht="21" customHeight="1">
      <c r="A6" s="232" t="s">
        <v>7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</row>
    <row r="7" spans="1:11" ht="12.75" customHeight="1">
      <c r="A7" s="232" t="s">
        <v>8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</row>
    <row r="8" spans="1:11" ht="15.75" customHeight="1">
      <c r="A8" s="233" t="s">
        <v>84</v>
      </c>
      <c r="B8" s="233"/>
      <c r="C8" s="233"/>
      <c r="D8" s="233"/>
      <c r="E8" s="233"/>
      <c r="F8" s="233"/>
      <c r="G8" s="233"/>
      <c r="H8" s="233"/>
      <c r="I8" s="233"/>
      <c r="J8" s="233"/>
      <c r="K8" s="233"/>
    </row>
    <row r="9" spans="1:11">
      <c r="A9" s="22"/>
      <c r="C9" s="23"/>
      <c r="D9" s="23"/>
      <c r="K9" s="25" t="s">
        <v>9</v>
      </c>
    </row>
    <row r="10" spans="1:11">
      <c r="A10" s="234" t="s">
        <v>10</v>
      </c>
      <c r="B10" s="234" t="s">
        <v>11</v>
      </c>
      <c r="C10" s="234" t="s">
        <v>12</v>
      </c>
      <c r="D10" s="234" t="s">
        <v>13</v>
      </c>
      <c r="E10" s="234"/>
      <c r="F10" s="234"/>
      <c r="G10" s="235" t="s">
        <v>56</v>
      </c>
      <c r="H10" s="238" t="s">
        <v>14</v>
      </c>
      <c r="I10" s="239"/>
      <c r="J10" s="240"/>
      <c r="K10" s="241" t="s">
        <v>15</v>
      </c>
    </row>
    <row r="11" spans="1:11">
      <c r="A11" s="234"/>
      <c r="B11" s="234"/>
      <c r="C11" s="234"/>
      <c r="D11" s="234" t="s">
        <v>55</v>
      </c>
      <c r="E11" s="234" t="s">
        <v>16</v>
      </c>
      <c r="F11" s="234"/>
      <c r="G11" s="236"/>
      <c r="H11" s="234" t="s">
        <v>55</v>
      </c>
      <c r="I11" s="234" t="s">
        <v>16</v>
      </c>
      <c r="J11" s="234"/>
      <c r="K11" s="241"/>
    </row>
    <row r="12" spans="1:11" ht="68.25" customHeight="1">
      <c r="A12" s="234"/>
      <c r="B12" s="234"/>
      <c r="C12" s="234"/>
      <c r="D12" s="234"/>
      <c r="E12" s="26" t="s">
        <v>17</v>
      </c>
      <c r="F12" s="26" t="s">
        <v>18</v>
      </c>
      <c r="G12" s="237"/>
      <c r="H12" s="234"/>
      <c r="I12" s="26" t="s">
        <v>17</v>
      </c>
      <c r="J12" s="26" t="s">
        <v>18</v>
      </c>
      <c r="K12" s="241"/>
    </row>
    <row r="13" spans="1:11">
      <c r="A13" s="27" t="s">
        <v>19</v>
      </c>
      <c r="B13" s="27" t="s">
        <v>20</v>
      </c>
      <c r="C13" s="27" t="s">
        <v>21</v>
      </c>
      <c r="D13" s="27" t="s">
        <v>22</v>
      </c>
      <c r="E13" s="27" t="s">
        <v>23</v>
      </c>
      <c r="F13" s="27" t="s">
        <v>24</v>
      </c>
      <c r="G13" s="27" t="s">
        <v>25</v>
      </c>
      <c r="H13" s="28" t="s">
        <v>26</v>
      </c>
      <c r="I13" s="27" t="s">
        <v>27</v>
      </c>
      <c r="J13" s="27" t="s">
        <v>28</v>
      </c>
      <c r="K13" s="53"/>
    </row>
    <row r="14" spans="1:11" ht="40.5" customHeight="1">
      <c r="A14" s="29" t="s">
        <v>29</v>
      </c>
      <c r="B14" s="52" t="s">
        <v>59</v>
      </c>
      <c r="C14" s="29"/>
      <c r="D14" s="29"/>
      <c r="E14" s="29"/>
      <c r="F14" s="29"/>
      <c r="G14" s="30"/>
      <c r="H14" s="30"/>
      <c r="I14" s="30"/>
      <c r="J14" s="30"/>
      <c r="K14" s="54"/>
    </row>
    <row r="15" spans="1:11" ht="187.8">
      <c r="A15" s="31">
        <v>1</v>
      </c>
      <c r="B15" s="49" t="s">
        <v>32</v>
      </c>
      <c r="C15" s="40" t="s">
        <v>33</v>
      </c>
      <c r="D15" s="44">
        <v>7961</v>
      </c>
      <c r="E15" s="31"/>
      <c r="F15" s="95">
        <f>D15</f>
        <v>7961</v>
      </c>
      <c r="G15" s="96">
        <v>24200</v>
      </c>
      <c r="H15" s="97">
        <f>D15</f>
        <v>7961</v>
      </c>
      <c r="I15" s="98">
        <f>D15*E15</f>
        <v>0</v>
      </c>
      <c r="J15" s="98">
        <f>F15*G15</f>
        <v>192656200</v>
      </c>
      <c r="K15" s="55" t="s">
        <v>60</v>
      </c>
    </row>
    <row r="16" spans="1:11" ht="172.2">
      <c r="A16" s="31">
        <v>2</v>
      </c>
      <c r="B16" s="41" t="s">
        <v>34</v>
      </c>
      <c r="C16" s="42" t="s">
        <v>33</v>
      </c>
      <c r="D16" s="45">
        <v>15959</v>
      </c>
      <c r="E16" s="99">
        <f>D16/2</f>
        <v>7979.5</v>
      </c>
      <c r="F16" s="99">
        <f>E16</f>
        <v>7979.5</v>
      </c>
      <c r="G16" s="100">
        <v>19000</v>
      </c>
      <c r="H16" s="101">
        <f>D16</f>
        <v>15959</v>
      </c>
      <c r="I16" s="101">
        <f>F16*G16</f>
        <v>151610500</v>
      </c>
      <c r="J16" s="101">
        <f>F16*G16</f>
        <v>151610500</v>
      </c>
      <c r="K16" s="55" t="s">
        <v>61</v>
      </c>
    </row>
    <row r="17" spans="1:11" ht="172.2">
      <c r="A17" s="31">
        <v>3</v>
      </c>
      <c r="B17" s="41" t="s">
        <v>35</v>
      </c>
      <c r="C17" s="42" t="s">
        <v>33</v>
      </c>
      <c r="D17" s="45">
        <v>11506</v>
      </c>
      <c r="E17" s="102">
        <f>D17</f>
        <v>11506</v>
      </c>
      <c r="F17" s="99"/>
      <c r="G17" s="100">
        <v>19000</v>
      </c>
      <c r="H17" s="101">
        <f>D17</f>
        <v>11506</v>
      </c>
      <c r="I17" s="101">
        <f>E17*G17</f>
        <v>218614000</v>
      </c>
      <c r="J17" s="101"/>
      <c r="K17" s="55" t="s">
        <v>62</v>
      </c>
    </row>
    <row r="18" spans="1:11" ht="67.2">
      <c r="A18" s="31">
        <v>4</v>
      </c>
      <c r="B18" s="43" t="s">
        <v>36</v>
      </c>
      <c r="C18" s="42" t="s">
        <v>37</v>
      </c>
      <c r="D18" s="45"/>
      <c r="E18" s="50"/>
      <c r="F18" s="50"/>
      <c r="G18" s="45"/>
      <c r="H18" s="47"/>
      <c r="I18" s="48">
        <f t="shared" ref="I18:I20" si="0">D18*E18</f>
        <v>0</v>
      </c>
      <c r="J18" s="48">
        <f t="shared" ref="J18:J31" si="1">D18*G18</f>
        <v>0</v>
      </c>
      <c r="K18" s="56" t="s">
        <v>57</v>
      </c>
    </row>
    <row r="19" spans="1:11" ht="50.4">
      <c r="A19" s="31">
        <v>5</v>
      </c>
      <c r="B19" s="43" t="s">
        <v>38</v>
      </c>
      <c r="C19" s="42" t="s">
        <v>39</v>
      </c>
      <c r="D19" s="45"/>
      <c r="E19" s="50"/>
      <c r="F19" s="50"/>
      <c r="G19" s="45"/>
      <c r="H19" s="47"/>
      <c r="I19" s="48">
        <f t="shared" si="0"/>
        <v>0</v>
      </c>
      <c r="J19" s="48">
        <f t="shared" si="1"/>
        <v>0</v>
      </c>
      <c r="K19" s="57" t="s">
        <v>58</v>
      </c>
    </row>
    <row r="20" spans="1:11" ht="84">
      <c r="A20" s="31">
        <v>6</v>
      </c>
      <c r="B20" s="41" t="s">
        <v>40</v>
      </c>
      <c r="C20" s="42" t="s">
        <v>39</v>
      </c>
      <c r="D20" s="45"/>
      <c r="E20" s="50"/>
      <c r="F20" s="50"/>
      <c r="G20" s="45"/>
      <c r="H20" s="47"/>
      <c r="I20" s="48">
        <f t="shared" si="0"/>
        <v>0</v>
      </c>
      <c r="J20" s="48">
        <f t="shared" si="1"/>
        <v>0</v>
      </c>
      <c r="K20" s="57" t="s">
        <v>58</v>
      </c>
    </row>
    <row r="21" spans="1:11" ht="78">
      <c r="A21" s="31">
        <v>7</v>
      </c>
      <c r="B21" s="41" t="s">
        <v>41</v>
      </c>
      <c r="C21" s="42" t="s">
        <v>33</v>
      </c>
      <c r="D21" s="45">
        <v>5000</v>
      </c>
      <c r="E21" s="102">
        <f>D21</f>
        <v>5000</v>
      </c>
      <c r="F21" s="99"/>
      <c r="G21" s="100">
        <v>15000</v>
      </c>
      <c r="H21" s="101">
        <f>D21</f>
        <v>5000</v>
      </c>
      <c r="I21" s="101">
        <f>E21*G21</f>
        <v>75000000</v>
      </c>
      <c r="J21" s="101"/>
      <c r="K21" s="58" t="s">
        <v>63</v>
      </c>
    </row>
    <row r="22" spans="1:11" ht="78">
      <c r="A22" s="31">
        <v>8</v>
      </c>
      <c r="B22" s="41" t="s">
        <v>42</v>
      </c>
      <c r="C22" s="42" t="s">
        <v>43</v>
      </c>
      <c r="D22" s="45">
        <v>1000</v>
      </c>
      <c r="E22" s="51">
        <f t="shared" ref="E22:E26" si="2">D22</f>
        <v>1000</v>
      </c>
      <c r="F22" s="50"/>
      <c r="G22" s="45">
        <v>20000</v>
      </c>
      <c r="H22" s="48">
        <f t="shared" ref="H22:H31" si="3">D22</f>
        <v>1000</v>
      </c>
      <c r="I22" s="48">
        <f t="shared" ref="I22:I26" si="4">E22*G22</f>
        <v>20000000</v>
      </c>
      <c r="J22" s="48"/>
      <c r="K22" s="58" t="s">
        <v>63</v>
      </c>
    </row>
    <row r="23" spans="1:11" ht="78">
      <c r="A23" s="31">
        <v>9</v>
      </c>
      <c r="B23" s="41" t="s">
        <v>44</v>
      </c>
      <c r="C23" s="42" t="s">
        <v>33</v>
      </c>
      <c r="D23" s="100">
        <f>550+150</f>
        <v>700</v>
      </c>
      <c r="E23" s="102">
        <f t="shared" si="2"/>
        <v>700</v>
      </c>
      <c r="F23" s="99"/>
      <c r="G23" s="100">
        <v>6500</v>
      </c>
      <c r="H23" s="101">
        <f t="shared" si="3"/>
        <v>700</v>
      </c>
      <c r="I23" s="101">
        <f t="shared" si="4"/>
        <v>4550000</v>
      </c>
      <c r="J23" s="101"/>
      <c r="K23" s="58" t="s">
        <v>63</v>
      </c>
    </row>
    <row r="24" spans="1:11" ht="78">
      <c r="A24" s="31">
        <v>10</v>
      </c>
      <c r="B24" s="41" t="s">
        <v>45</v>
      </c>
      <c r="C24" s="42" t="s">
        <v>33</v>
      </c>
      <c r="D24" s="100">
        <f>208+640+38+14+243.2+1506.15+151.96+176+341</f>
        <v>3318.3100000000004</v>
      </c>
      <c r="E24" s="102">
        <f t="shared" si="2"/>
        <v>3318.3100000000004</v>
      </c>
      <c r="F24" s="99"/>
      <c r="G24" s="100">
        <v>6500</v>
      </c>
      <c r="H24" s="101">
        <f t="shared" si="3"/>
        <v>3318.3100000000004</v>
      </c>
      <c r="I24" s="101">
        <f t="shared" si="4"/>
        <v>21569015.000000004</v>
      </c>
      <c r="J24" s="101"/>
      <c r="K24" s="58" t="s">
        <v>63</v>
      </c>
    </row>
    <row r="25" spans="1:11" ht="78">
      <c r="A25" s="31">
        <v>11</v>
      </c>
      <c r="B25" s="41" t="s">
        <v>47</v>
      </c>
      <c r="C25" s="42" t="s">
        <v>33</v>
      </c>
      <c r="D25" s="45">
        <v>1800</v>
      </c>
      <c r="E25" s="102">
        <f t="shared" si="2"/>
        <v>1800</v>
      </c>
      <c r="F25" s="99"/>
      <c r="G25" s="100">
        <v>6500</v>
      </c>
      <c r="H25" s="101">
        <f t="shared" si="3"/>
        <v>1800</v>
      </c>
      <c r="I25" s="101">
        <f t="shared" si="4"/>
        <v>11700000</v>
      </c>
      <c r="J25" s="101"/>
      <c r="K25" s="58" t="s">
        <v>63</v>
      </c>
    </row>
    <row r="26" spans="1:11" ht="50.4">
      <c r="A26" s="31">
        <v>12</v>
      </c>
      <c r="B26" s="41" t="s">
        <v>48</v>
      </c>
      <c r="C26" s="42" t="s">
        <v>33</v>
      </c>
      <c r="D26" s="45">
        <v>2968</v>
      </c>
      <c r="E26" s="51">
        <f t="shared" si="2"/>
        <v>2968</v>
      </c>
      <c r="F26" s="50"/>
      <c r="G26" s="45"/>
      <c r="H26" s="48">
        <f t="shared" si="3"/>
        <v>2968</v>
      </c>
      <c r="I26" s="48">
        <f t="shared" si="4"/>
        <v>0</v>
      </c>
      <c r="J26" s="48">
        <f t="shared" si="1"/>
        <v>0</v>
      </c>
      <c r="K26" s="58" t="s">
        <v>64</v>
      </c>
    </row>
    <row r="27" spans="1:11" ht="33.6">
      <c r="A27" s="31">
        <v>13</v>
      </c>
      <c r="B27" s="41" t="s">
        <v>49</v>
      </c>
      <c r="C27" s="42"/>
      <c r="D27" s="45"/>
      <c r="E27" s="50"/>
      <c r="F27" s="50"/>
      <c r="G27" s="45"/>
      <c r="H27" s="48">
        <f t="shared" si="3"/>
        <v>0</v>
      </c>
      <c r="I27" s="48">
        <f t="shared" ref="I27:I31" si="5">E27*G27</f>
        <v>0</v>
      </c>
      <c r="J27" s="48">
        <f t="shared" si="1"/>
        <v>0</v>
      </c>
      <c r="K27" s="58" t="s">
        <v>64</v>
      </c>
    </row>
    <row r="28" spans="1:11" ht="50.4">
      <c r="A28" s="31" t="s">
        <v>54</v>
      </c>
      <c r="B28" s="41" t="s">
        <v>50</v>
      </c>
      <c r="C28" s="42" t="s">
        <v>33</v>
      </c>
      <c r="D28" s="45">
        <f>3.44*1000</f>
        <v>3440</v>
      </c>
      <c r="E28" s="51">
        <f>D28</f>
        <v>3440</v>
      </c>
      <c r="F28" s="50"/>
      <c r="G28" s="45"/>
      <c r="H28" s="48">
        <f t="shared" si="3"/>
        <v>3440</v>
      </c>
      <c r="I28" s="48">
        <f t="shared" si="5"/>
        <v>0</v>
      </c>
      <c r="J28" s="48">
        <f t="shared" si="1"/>
        <v>0</v>
      </c>
      <c r="K28" s="59" t="s">
        <v>66</v>
      </c>
    </row>
    <row r="29" spans="1:11" ht="50.4">
      <c r="A29" s="31" t="s">
        <v>54</v>
      </c>
      <c r="B29" s="41" t="s">
        <v>51</v>
      </c>
      <c r="C29" s="42" t="s">
        <v>33</v>
      </c>
      <c r="D29" s="45">
        <v>3160</v>
      </c>
      <c r="E29" s="51">
        <f t="shared" ref="E29:E30" si="6">D29</f>
        <v>3160</v>
      </c>
      <c r="F29" s="50"/>
      <c r="G29" s="45"/>
      <c r="H29" s="48">
        <f t="shared" si="3"/>
        <v>3160</v>
      </c>
      <c r="I29" s="48">
        <f t="shared" si="5"/>
        <v>0</v>
      </c>
      <c r="J29" s="48">
        <f t="shared" si="1"/>
        <v>0</v>
      </c>
      <c r="K29" s="59" t="s">
        <v>66</v>
      </c>
    </row>
    <row r="30" spans="1:11" ht="50.4">
      <c r="A30" s="31" t="s">
        <v>54</v>
      </c>
      <c r="B30" s="41" t="s">
        <v>52</v>
      </c>
      <c r="C30" s="42" t="s">
        <v>33</v>
      </c>
      <c r="D30" s="45">
        <v>5320</v>
      </c>
      <c r="E30" s="51">
        <f t="shared" si="6"/>
        <v>5320</v>
      </c>
      <c r="F30" s="50"/>
      <c r="G30" s="45"/>
      <c r="H30" s="48">
        <f t="shared" si="3"/>
        <v>5320</v>
      </c>
      <c r="I30" s="48">
        <f t="shared" si="5"/>
        <v>0</v>
      </c>
      <c r="J30" s="48">
        <f t="shared" si="1"/>
        <v>0</v>
      </c>
      <c r="K30" s="59" t="s">
        <v>66</v>
      </c>
    </row>
    <row r="31" spans="1:11" ht="84">
      <c r="A31" s="31">
        <v>14</v>
      </c>
      <c r="B31" s="41" t="s">
        <v>53</v>
      </c>
      <c r="C31" s="42" t="s">
        <v>33</v>
      </c>
      <c r="D31" s="45">
        <v>330</v>
      </c>
      <c r="E31" s="50"/>
      <c r="F31" s="50"/>
      <c r="G31" s="45"/>
      <c r="H31" s="48">
        <f t="shared" si="3"/>
        <v>330</v>
      </c>
      <c r="I31" s="48">
        <f t="shared" si="5"/>
        <v>0</v>
      </c>
      <c r="J31" s="48">
        <f t="shared" si="1"/>
        <v>0</v>
      </c>
      <c r="K31" s="58" t="s">
        <v>65</v>
      </c>
    </row>
    <row r="32" spans="1:11">
      <c r="A32" s="31">
        <v>15</v>
      </c>
      <c r="B32" s="41" t="s">
        <v>80</v>
      </c>
      <c r="C32" s="42" t="s">
        <v>39</v>
      </c>
      <c r="D32" s="93">
        <v>3100</v>
      </c>
      <c r="E32" s="50"/>
      <c r="F32" s="50"/>
      <c r="G32" s="45"/>
      <c r="H32" s="48"/>
      <c r="I32" s="48"/>
      <c r="J32" s="48"/>
      <c r="K32" s="66" t="s">
        <v>68</v>
      </c>
    </row>
    <row r="33" spans="1:11" ht="33.6">
      <c r="A33" s="31">
        <v>16</v>
      </c>
      <c r="B33" s="41" t="s">
        <v>81</v>
      </c>
      <c r="C33" s="42" t="s">
        <v>39</v>
      </c>
      <c r="D33" s="93">
        <v>800</v>
      </c>
      <c r="E33" s="50"/>
      <c r="F33" s="50"/>
      <c r="G33" s="45"/>
      <c r="H33" s="48"/>
      <c r="I33" s="48"/>
      <c r="J33" s="48"/>
      <c r="K33" s="66" t="s">
        <v>68</v>
      </c>
    </row>
    <row r="34" spans="1:11" s="67" customFormat="1" ht="50.4">
      <c r="A34" s="60">
        <v>16</v>
      </c>
      <c r="B34" s="61" t="s">
        <v>67</v>
      </c>
      <c r="C34" s="62" t="s">
        <v>39</v>
      </c>
      <c r="D34" s="63"/>
      <c r="E34" s="64"/>
      <c r="F34" s="64"/>
      <c r="G34" s="63"/>
      <c r="H34" s="65"/>
      <c r="I34" s="65"/>
      <c r="J34" s="65"/>
      <c r="K34" s="66" t="s">
        <v>68</v>
      </c>
    </row>
    <row r="35" spans="1:11" ht="67.2">
      <c r="A35" s="31">
        <v>17</v>
      </c>
      <c r="B35" s="41" t="s">
        <v>69</v>
      </c>
      <c r="C35" s="42" t="s">
        <v>46</v>
      </c>
      <c r="D35" s="45"/>
      <c r="E35" s="50"/>
      <c r="F35" s="50">
        <v>95</v>
      </c>
      <c r="G35" s="45">
        <v>250000</v>
      </c>
      <c r="H35" s="47"/>
      <c r="I35" s="48"/>
      <c r="J35" s="48">
        <f>F35*G35</f>
        <v>23750000</v>
      </c>
      <c r="K35" s="59" t="s">
        <v>82</v>
      </c>
    </row>
    <row r="36" spans="1:11">
      <c r="A36" s="32"/>
      <c r="B36" s="32" t="s">
        <v>30</v>
      </c>
      <c r="C36" s="32"/>
      <c r="D36" s="32"/>
      <c r="E36" s="33"/>
      <c r="F36" s="33"/>
      <c r="G36" s="33"/>
      <c r="H36" s="33"/>
      <c r="I36" s="46"/>
      <c r="J36" s="46"/>
      <c r="K36" s="34"/>
    </row>
    <row r="37" spans="1:11">
      <c r="B37" s="35" t="s">
        <v>70</v>
      </c>
      <c r="C37" s="35"/>
      <c r="D37" s="35"/>
    </row>
    <row r="38" spans="1:11">
      <c r="B38" s="35" t="s">
        <v>71</v>
      </c>
      <c r="C38" s="35"/>
      <c r="D38" s="35"/>
    </row>
    <row r="39" spans="1:11">
      <c r="B39" s="37"/>
      <c r="C39" s="35"/>
      <c r="D39" s="35"/>
      <c r="H39" s="231" t="s">
        <v>31</v>
      </c>
      <c r="I39" s="231"/>
      <c r="J39" s="231"/>
      <c r="K39" s="231"/>
    </row>
    <row r="40" spans="1:11">
      <c r="B40" s="37"/>
      <c r="C40" s="38"/>
      <c r="D40" s="38"/>
    </row>
  </sheetData>
  <mergeCells count="15">
    <mergeCell ref="H39:K39"/>
    <mergeCell ref="A6:K6"/>
    <mergeCell ref="A7:K7"/>
    <mergeCell ref="A8:K8"/>
    <mergeCell ref="A10:A12"/>
    <mergeCell ref="B10:B12"/>
    <mergeCell ref="C10:C12"/>
    <mergeCell ref="D10:F10"/>
    <mergeCell ref="G10:G12"/>
    <mergeCell ref="H10:J10"/>
    <mergeCell ref="K10:K12"/>
    <mergeCell ref="D11:D12"/>
    <mergeCell ref="E11:F11"/>
    <mergeCell ref="H11:H12"/>
    <mergeCell ref="I11:J11"/>
  </mergeCells>
  <pageMargins left="0" right="0" top="0" bottom="0" header="0" footer="0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4"/>
  <sheetViews>
    <sheetView topLeftCell="A20" zoomScale="85" zoomScaleNormal="85" workbookViewId="0">
      <selection activeCell="E27" sqref="E27"/>
    </sheetView>
  </sheetViews>
  <sheetFormatPr defaultRowHeight="16.8"/>
  <cols>
    <col min="1" max="1" width="8.6640625" style="23" customWidth="1"/>
    <col min="2" max="2" width="36.5546875" style="23" customWidth="1"/>
    <col min="3" max="3" width="7.5546875" style="39" customWidth="1"/>
    <col min="4" max="4" width="10.88671875" style="39" customWidth="1"/>
    <col min="5" max="5" width="17.44140625" style="17" customWidth="1"/>
    <col min="6" max="6" width="20.33203125" style="17" bestFit="1" customWidth="1"/>
    <col min="7" max="7" width="12.88671875" style="36" customWidth="1"/>
    <col min="8" max="8" width="14.109375" style="36" customWidth="1"/>
    <col min="9" max="9" width="20.44140625" style="23" customWidth="1"/>
  </cols>
  <sheetData>
    <row r="1" spans="1:9">
      <c r="A1" s="1"/>
      <c r="B1" s="2"/>
      <c r="C1" s="3" t="s">
        <v>174</v>
      </c>
      <c r="D1" s="4"/>
      <c r="E1" s="5"/>
      <c r="F1" s="6"/>
      <c r="G1" s="7"/>
      <c r="H1" s="8"/>
      <c r="I1" s="10" t="s">
        <v>73</v>
      </c>
    </row>
    <row r="2" spans="1:9">
      <c r="A2" s="11"/>
      <c r="B2" s="12"/>
      <c r="C2" s="3" t="s">
        <v>175</v>
      </c>
      <c r="D2" s="8"/>
      <c r="E2" s="8"/>
      <c r="F2" s="8"/>
      <c r="G2" s="8"/>
      <c r="H2" s="8"/>
      <c r="I2" s="73"/>
    </row>
    <row r="3" spans="1:9">
      <c r="A3" s="11"/>
      <c r="B3" s="12"/>
      <c r="C3" s="3" t="s">
        <v>176</v>
      </c>
      <c r="D3" s="8"/>
      <c r="E3" s="5"/>
      <c r="F3" s="6"/>
      <c r="G3" s="7"/>
      <c r="H3" s="8"/>
      <c r="I3" s="73"/>
    </row>
    <row r="4" spans="1:9">
      <c r="A4" s="11"/>
      <c r="B4" s="12"/>
      <c r="C4" s="3" t="s">
        <v>4</v>
      </c>
      <c r="D4" s="13"/>
      <c r="E4" s="8" t="s">
        <v>177</v>
      </c>
      <c r="G4" s="16" t="s">
        <v>178</v>
      </c>
      <c r="H4" s="74"/>
      <c r="I4" s="73"/>
    </row>
    <row r="5" spans="1:9">
      <c r="A5" s="18"/>
      <c r="B5" s="19"/>
      <c r="C5" s="3" t="s">
        <v>103</v>
      </c>
      <c r="D5" s="8"/>
      <c r="E5" s="20"/>
      <c r="F5" s="16"/>
      <c r="G5" s="15"/>
      <c r="H5" s="21"/>
      <c r="I5" s="73"/>
    </row>
    <row r="6" spans="1:9">
      <c r="A6" s="242" t="s">
        <v>74</v>
      </c>
      <c r="B6" s="242"/>
      <c r="C6" s="242"/>
      <c r="D6" s="242"/>
      <c r="E6" s="242"/>
      <c r="F6" s="242"/>
      <c r="G6" s="242"/>
      <c r="H6" s="242"/>
      <c r="I6" s="242"/>
    </row>
    <row r="7" spans="1:9">
      <c r="A7" s="232" t="s">
        <v>8</v>
      </c>
      <c r="B7" s="232"/>
      <c r="C7" s="232"/>
      <c r="D7" s="232"/>
      <c r="E7" s="232"/>
      <c r="F7" s="232"/>
      <c r="G7" s="232"/>
      <c r="H7" s="232"/>
      <c r="I7" s="232"/>
    </row>
    <row r="8" spans="1:9">
      <c r="A8" s="243" t="s">
        <v>179</v>
      </c>
      <c r="B8" s="243"/>
      <c r="C8" s="243"/>
      <c r="D8" s="243"/>
      <c r="E8" s="243"/>
      <c r="F8" s="243"/>
      <c r="G8" s="243"/>
      <c r="H8" s="243"/>
      <c r="I8" s="243"/>
    </row>
    <row r="9" spans="1:9">
      <c r="A9" s="22"/>
      <c r="C9" s="23"/>
      <c r="D9" s="23"/>
      <c r="H9" s="25"/>
      <c r="I9" s="25" t="s">
        <v>9</v>
      </c>
    </row>
    <row r="10" spans="1:9" ht="50.4">
      <c r="A10" s="68" t="s">
        <v>10</v>
      </c>
      <c r="B10" s="68" t="s">
        <v>11</v>
      </c>
      <c r="C10" s="68" t="s">
        <v>12</v>
      </c>
      <c r="D10" s="68" t="s">
        <v>13</v>
      </c>
      <c r="E10" s="69" t="s">
        <v>183</v>
      </c>
      <c r="F10" s="69" t="s">
        <v>14</v>
      </c>
      <c r="G10" s="69" t="s">
        <v>75</v>
      </c>
      <c r="H10" s="69" t="s">
        <v>76</v>
      </c>
      <c r="I10" s="75" t="s">
        <v>15</v>
      </c>
    </row>
    <row r="11" spans="1:9">
      <c r="A11" s="76" t="s">
        <v>19</v>
      </c>
      <c r="B11" s="76" t="s">
        <v>20</v>
      </c>
      <c r="C11" s="76" t="s">
        <v>21</v>
      </c>
      <c r="D11" s="76" t="s">
        <v>22</v>
      </c>
      <c r="E11" s="76" t="s">
        <v>23</v>
      </c>
      <c r="F11" s="77" t="s">
        <v>77</v>
      </c>
      <c r="G11" s="76" t="s">
        <v>25</v>
      </c>
      <c r="H11" s="76" t="s">
        <v>72</v>
      </c>
      <c r="I11" s="105"/>
    </row>
    <row r="12" spans="1:9" ht="33.6">
      <c r="A12" s="29" t="s">
        <v>78</v>
      </c>
      <c r="B12" s="78" t="s">
        <v>85</v>
      </c>
      <c r="C12" s="29"/>
      <c r="D12" s="29"/>
      <c r="E12" s="30"/>
      <c r="F12" s="108">
        <f>F13+F25</f>
        <v>713182006.73379993</v>
      </c>
      <c r="G12" s="79"/>
      <c r="H12" s="79"/>
      <c r="I12" s="79"/>
    </row>
    <row r="13" spans="1:9" ht="111" customHeight="1">
      <c r="A13" s="114" t="s">
        <v>100</v>
      </c>
      <c r="B13" s="115" t="s">
        <v>184</v>
      </c>
      <c r="C13" s="114"/>
      <c r="D13" s="114"/>
      <c r="E13" s="116" t="s">
        <v>186</v>
      </c>
      <c r="F13" s="117">
        <f>SUM(F14:F24)</f>
        <v>333816484</v>
      </c>
      <c r="G13" s="113">
        <v>44487</v>
      </c>
      <c r="H13" s="113">
        <v>44485</v>
      </c>
      <c r="I13" s="135" t="s">
        <v>185</v>
      </c>
    </row>
    <row r="14" spans="1:9">
      <c r="A14" s="80">
        <v>1</v>
      </c>
      <c r="B14" s="81" t="s">
        <v>86</v>
      </c>
      <c r="C14" s="80" t="s">
        <v>39</v>
      </c>
      <c r="D14" s="103">
        <v>25</v>
      </c>
      <c r="E14" s="82">
        <v>136000</v>
      </c>
      <c r="F14" s="122">
        <f>E14*D14</f>
        <v>3400000</v>
      </c>
      <c r="G14" s="83"/>
      <c r="H14" s="83"/>
      <c r="I14" s="83"/>
    </row>
    <row r="15" spans="1:9" ht="50.4">
      <c r="A15" s="80">
        <v>2</v>
      </c>
      <c r="B15" s="81" t="s">
        <v>87</v>
      </c>
      <c r="C15" s="80" t="s">
        <v>39</v>
      </c>
      <c r="D15" s="103">
        <v>216</v>
      </c>
      <c r="E15" s="82">
        <v>350000</v>
      </c>
      <c r="F15" s="122">
        <f t="shared" ref="F15:F24" si="0">E15*D15</f>
        <v>75600000</v>
      </c>
      <c r="G15" s="83"/>
      <c r="H15" s="83"/>
      <c r="I15" s="244" t="s">
        <v>173</v>
      </c>
    </row>
    <row r="16" spans="1:9" ht="50.4">
      <c r="A16" s="80">
        <v>3</v>
      </c>
      <c r="B16" s="81" t="s">
        <v>88</v>
      </c>
      <c r="C16" s="80" t="s">
        <v>39</v>
      </c>
      <c r="D16" s="103">
        <v>71.5</v>
      </c>
      <c r="E16" s="82">
        <v>450000</v>
      </c>
      <c r="F16" s="122">
        <f t="shared" si="0"/>
        <v>32175000</v>
      </c>
      <c r="G16" s="83"/>
      <c r="H16" s="83"/>
      <c r="I16" s="245"/>
    </row>
    <row r="17" spans="1:9" ht="50.4">
      <c r="A17" s="80">
        <v>4</v>
      </c>
      <c r="B17" s="81" t="s">
        <v>89</v>
      </c>
      <c r="C17" s="80" t="s">
        <v>90</v>
      </c>
      <c r="D17" s="103">
        <v>4080</v>
      </c>
      <c r="E17" s="82">
        <v>2594</v>
      </c>
      <c r="F17" s="122">
        <f t="shared" si="0"/>
        <v>10583520</v>
      </c>
      <c r="G17" s="83"/>
      <c r="H17" s="83"/>
      <c r="I17" s="245"/>
    </row>
    <row r="18" spans="1:9" ht="33.6">
      <c r="A18" s="80">
        <v>5</v>
      </c>
      <c r="B18" s="81" t="s">
        <v>91</v>
      </c>
      <c r="C18" s="80" t="s">
        <v>90</v>
      </c>
      <c r="D18" s="103">
        <v>9296</v>
      </c>
      <c r="E18" s="82">
        <v>2594</v>
      </c>
      <c r="F18" s="122">
        <f t="shared" si="0"/>
        <v>24113824</v>
      </c>
      <c r="G18" s="83"/>
      <c r="H18" s="83"/>
      <c r="I18" s="245"/>
    </row>
    <row r="19" spans="1:9" ht="33.6">
      <c r="A19" s="80">
        <v>6</v>
      </c>
      <c r="B19" s="81" t="s">
        <v>92</v>
      </c>
      <c r="C19" s="80" t="s">
        <v>93</v>
      </c>
      <c r="D19" s="103">
        <v>10110</v>
      </c>
      <c r="E19" s="82">
        <v>2594</v>
      </c>
      <c r="F19" s="122">
        <f t="shared" si="0"/>
        <v>26225340</v>
      </c>
      <c r="G19" s="83"/>
      <c r="H19" s="83"/>
      <c r="I19" s="245"/>
    </row>
    <row r="20" spans="1:9" ht="33.6">
      <c r="A20" s="80">
        <v>7</v>
      </c>
      <c r="B20" s="81" t="s">
        <v>94</v>
      </c>
      <c r="C20" s="80" t="s">
        <v>95</v>
      </c>
      <c r="D20" s="103">
        <v>13.81</v>
      </c>
      <c r="E20" s="82">
        <v>80000</v>
      </c>
      <c r="F20" s="122">
        <f t="shared" si="0"/>
        <v>1104800</v>
      </c>
      <c r="G20" s="83"/>
      <c r="H20" s="83"/>
      <c r="I20" s="245"/>
    </row>
    <row r="21" spans="1:9" ht="33.6">
      <c r="A21" s="80">
        <v>8</v>
      </c>
      <c r="B21" s="81" t="s">
        <v>96</v>
      </c>
      <c r="C21" s="80" t="s">
        <v>95</v>
      </c>
      <c r="D21" s="103">
        <v>6.2</v>
      </c>
      <c r="E21" s="82">
        <v>1020000</v>
      </c>
      <c r="F21" s="122">
        <f t="shared" si="0"/>
        <v>6324000</v>
      </c>
      <c r="G21" s="83"/>
      <c r="H21" s="83"/>
      <c r="I21" s="245"/>
    </row>
    <row r="22" spans="1:9" ht="33.6">
      <c r="A22" s="80">
        <v>9</v>
      </c>
      <c r="B22" s="81" t="s">
        <v>97</v>
      </c>
      <c r="C22" s="80" t="s">
        <v>98</v>
      </c>
      <c r="D22" s="103">
        <v>45</v>
      </c>
      <c r="E22" s="82">
        <v>1976000</v>
      </c>
      <c r="F22" s="122">
        <f t="shared" si="0"/>
        <v>88920000</v>
      </c>
      <c r="G22" s="83"/>
      <c r="H22" s="83"/>
      <c r="I22" s="245"/>
    </row>
    <row r="23" spans="1:9" ht="38.25" customHeight="1">
      <c r="A23" s="80">
        <v>10</v>
      </c>
      <c r="B23" s="81" t="s">
        <v>99</v>
      </c>
      <c r="C23" s="80" t="s">
        <v>98</v>
      </c>
      <c r="D23" s="103">
        <v>45</v>
      </c>
      <c r="E23" s="82">
        <v>1186000</v>
      </c>
      <c r="F23" s="122">
        <f t="shared" si="0"/>
        <v>53370000</v>
      </c>
      <c r="G23" s="83"/>
      <c r="H23" s="83"/>
      <c r="I23" s="245"/>
    </row>
    <row r="24" spans="1:9" ht="38.25" customHeight="1">
      <c r="A24" s="80">
        <v>11</v>
      </c>
      <c r="B24" s="81" t="s">
        <v>193</v>
      </c>
      <c r="C24" s="80" t="s">
        <v>33</v>
      </c>
      <c r="D24" s="103">
        <v>200</v>
      </c>
      <c r="E24" s="82">
        <v>60000</v>
      </c>
      <c r="F24" s="122">
        <f t="shared" si="0"/>
        <v>12000000</v>
      </c>
      <c r="G24" s="83"/>
      <c r="H24" s="83"/>
      <c r="I24" s="246"/>
    </row>
    <row r="25" spans="1:9" ht="69" customHeight="1">
      <c r="A25" s="109" t="s">
        <v>102</v>
      </c>
      <c r="B25" s="110" t="s">
        <v>101</v>
      </c>
      <c r="C25" s="109"/>
      <c r="D25" s="109"/>
      <c r="E25" s="111" t="s">
        <v>186</v>
      </c>
      <c r="F25" s="112">
        <f>SUM(F26:F43)</f>
        <v>379365522.73379993</v>
      </c>
      <c r="G25" s="113">
        <v>44487</v>
      </c>
      <c r="H25" s="113">
        <v>44485</v>
      </c>
      <c r="I25" s="134" t="s">
        <v>180</v>
      </c>
    </row>
    <row r="26" spans="1:9" ht="51.6" customHeight="1">
      <c r="A26" s="80">
        <v>1</v>
      </c>
      <c r="B26" s="81" t="s">
        <v>104</v>
      </c>
      <c r="C26" s="80" t="s">
        <v>39</v>
      </c>
      <c r="D26" s="107">
        <v>29.5</v>
      </c>
      <c r="E26" s="82">
        <v>136000</v>
      </c>
      <c r="F26" s="122">
        <f>E26*D26</f>
        <v>4012000</v>
      </c>
      <c r="G26" s="83"/>
      <c r="H26" s="83"/>
      <c r="I26" s="247" t="s">
        <v>170</v>
      </c>
    </row>
    <row r="27" spans="1:9" ht="33.6">
      <c r="A27" s="80">
        <v>2</v>
      </c>
      <c r="B27" s="81" t="s">
        <v>105</v>
      </c>
      <c r="C27" s="80" t="s">
        <v>39</v>
      </c>
      <c r="D27" s="107">
        <v>64.599999999999994</v>
      </c>
      <c r="E27" s="82">
        <v>310000</v>
      </c>
      <c r="F27" s="122">
        <f t="shared" ref="F27:F43" si="1">E27*D27</f>
        <v>20026000</v>
      </c>
      <c r="G27" s="83"/>
      <c r="H27" s="83"/>
      <c r="I27" s="248"/>
    </row>
    <row r="28" spans="1:9" ht="50.4">
      <c r="A28" s="80">
        <v>3</v>
      </c>
      <c r="B28" s="81" t="s">
        <v>106</v>
      </c>
      <c r="C28" s="80" t="s">
        <v>39</v>
      </c>
      <c r="D28" s="107">
        <v>90.2</v>
      </c>
      <c r="E28" s="82">
        <v>350000</v>
      </c>
      <c r="F28" s="122">
        <f t="shared" si="1"/>
        <v>31570000</v>
      </c>
      <c r="G28" s="83"/>
      <c r="H28" s="83"/>
      <c r="I28" s="248"/>
    </row>
    <row r="29" spans="1:9" ht="54.6" customHeight="1">
      <c r="A29" s="80">
        <v>4</v>
      </c>
      <c r="B29" s="81" t="s">
        <v>107</v>
      </c>
      <c r="C29" s="80" t="s">
        <v>39</v>
      </c>
      <c r="D29" s="107">
        <v>444.7</v>
      </c>
      <c r="E29" s="82">
        <v>450000</v>
      </c>
      <c r="F29" s="122">
        <f t="shared" si="1"/>
        <v>200115000</v>
      </c>
      <c r="G29" s="83"/>
      <c r="H29" s="83"/>
      <c r="I29" s="248"/>
    </row>
    <row r="30" spans="1:9" ht="50.4">
      <c r="A30" s="80">
        <v>5</v>
      </c>
      <c r="B30" s="81" t="s">
        <v>108</v>
      </c>
      <c r="C30" s="80" t="s">
        <v>90</v>
      </c>
      <c r="D30" s="107">
        <v>6170</v>
      </c>
      <c r="E30" s="82">
        <v>2594</v>
      </c>
      <c r="F30" s="122">
        <f t="shared" si="1"/>
        <v>16004980</v>
      </c>
      <c r="G30" s="83"/>
      <c r="H30" s="83"/>
      <c r="I30" s="248"/>
    </row>
    <row r="31" spans="1:9" ht="50.4">
      <c r="A31" s="80">
        <v>6</v>
      </c>
      <c r="B31" s="81" t="s">
        <v>110</v>
      </c>
      <c r="C31" s="80" t="s">
        <v>90</v>
      </c>
      <c r="D31" s="107">
        <v>4110</v>
      </c>
      <c r="E31" s="82">
        <v>2594</v>
      </c>
      <c r="F31" s="122">
        <f t="shared" si="1"/>
        <v>10661340</v>
      </c>
      <c r="G31" s="83"/>
      <c r="H31" s="83"/>
      <c r="I31" s="248"/>
    </row>
    <row r="32" spans="1:9" ht="50.4">
      <c r="A32" s="80">
        <v>7</v>
      </c>
      <c r="B32" s="81" t="s">
        <v>111</v>
      </c>
      <c r="C32" s="80" t="s">
        <v>90</v>
      </c>
      <c r="D32" s="107">
        <v>3400</v>
      </c>
      <c r="E32" s="82">
        <v>2594</v>
      </c>
      <c r="F32" s="122">
        <f t="shared" si="1"/>
        <v>8819600</v>
      </c>
      <c r="G32" s="83"/>
      <c r="H32" s="83"/>
      <c r="I32" s="248"/>
    </row>
    <row r="33" spans="1:9" ht="50.4">
      <c r="A33" s="80">
        <v>8</v>
      </c>
      <c r="B33" s="81" t="s">
        <v>112</v>
      </c>
      <c r="C33" s="80" t="s">
        <v>90</v>
      </c>
      <c r="D33" s="107">
        <v>2270</v>
      </c>
      <c r="E33" s="82">
        <v>2594</v>
      </c>
      <c r="F33" s="122">
        <f t="shared" si="1"/>
        <v>5888380</v>
      </c>
      <c r="G33" s="83"/>
      <c r="H33" s="83"/>
      <c r="I33" s="248"/>
    </row>
    <row r="34" spans="1:9" ht="50.4">
      <c r="A34" s="80">
        <v>9</v>
      </c>
      <c r="B34" s="81" t="s">
        <v>113</v>
      </c>
      <c r="C34" s="80" t="s">
        <v>90</v>
      </c>
      <c r="D34" s="107">
        <v>11470</v>
      </c>
      <c r="E34" s="82">
        <f>1970462.35/1000</f>
        <v>1970.46235</v>
      </c>
      <c r="F34" s="122">
        <f t="shared" si="1"/>
        <v>22601203.1545</v>
      </c>
      <c r="G34" s="83"/>
      <c r="H34" s="83"/>
      <c r="I34" s="248"/>
    </row>
    <row r="35" spans="1:9" ht="50.4">
      <c r="A35" s="80">
        <v>10</v>
      </c>
      <c r="B35" s="81" t="s">
        <v>114</v>
      </c>
      <c r="C35" s="80" t="s">
        <v>109</v>
      </c>
      <c r="D35" s="107">
        <v>7.6444000000000001</v>
      </c>
      <c r="E35" s="82">
        <v>1535350.75</v>
      </c>
      <c r="F35" s="122">
        <f t="shared" si="1"/>
        <v>11736835.2733</v>
      </c>
      <c r="G35" s="83"/>
      <c r="H35" s="83"/>
      <c r="I35" s="248"/>
    </row>
    <row r="36" spans="1:9" ht="54.6" customHeight="1">
      <c r="A36" s="80">
        <v>11</v>
      </c>
      <c r="B36" s="81" t="s">
        <v>115</v>
      </c>
      <c r="C36" s="80" t="s">
        <v>33</v>
      </c>
      <c r="D36" s="107">
        <v>250</v>
      </c>
      <c r="E36" s="82">
        <v>80000</v>
      </c>
      <c r="F36" s="122">
        <f t="shared" si="1"/>
        <v>20000000</v>
      </c>
      <c r="G36" s="83"/>
      <c r="H36" s="83"/>
      <c r="I36" s="248"/>
    </row>
    <row r="37" spans="1:9" ht="33.6">
      <c r="A37" s="80">
        <v>12</v>
      </c>
      <c r="B37" s="81" t="s">
        <v>116</v>
      </c>
      <c r="C37" s="80" t="s">
        <v>95</v>
      </c>
      <c r="D37" s="107">
        <v>2.1</v>
      </c>
      <c r="E37" s="82">
        <v>2285285.35</v>
      </c>
      <c r="F37" s="122">
        <f t="shared" si="1"/>
        <v>4799099.2350000003</v>
      </c>
      <c r="G37" s="83"/>
      <c r="H37" s="83"/>
      <c r="I37" s="248"/>
    </row>
    <row r="38" spans="1:9">
      <c r="A38" s="85" t="s">
        <v>100</v>
      </c>
      <c r="B38" s="86" t="s">
        <v>117</v>
      </c>
      <c r="C38" s="80"/>
      <c r="D38" s="107"/>
      <c r="E38" s="82"/>
      <c r="F38" s="122">
        <f t="shared" si="1"/>
        <v>0</v>
      </c>
      <c r="G38" s="83"/>
      <c r="H38" s="83"/>
      <c r="I38" s="248"/>
    </row>
    <row r="39" spans="1:9" ht="33.6">
      <c r="A39" s="80">
        <v>17</v>
      </c>
      <c r="B39" s="81" t="s">
        <v>118</v>
      </c>
      <c r="C39" s="80" t="s">
        <v>95</v>
      </c>
      <c r="D39" s="107">
        <v>19.3</v>
      </c>
      <c r="E39" s="82">
        <v>27797.55</v>
      </c>
      <c r="F39" s="122">
        <f t="shared" si="1"/>
        <v>536492.71499999997</v>
      </c>
      <c r="G39" s="83"/>
      <c r="H39" s="83"/>
      <c r="I39" s="248"/>
    </row>
    <row r="40" spans="1:9" ht="33.6">
      <c r="A40" s="80">
        <v>18</v>
      </c>
      <c r="B40" s="81" t="s">
        <v>119</v>
      </c>
      <c r="C40" s="80" t="s">
        <v>33</v>
      </c>
      <c r="D40" s="107">
        <v>207</v>
      </c>
      <c r="E40" s="82">
        <v>87100.349999999991</v>
      </c>
      <c r="F40" s="122">
        <f t="shared" si="1"/>
        <v>18029772.449999999</v>
      </c>
      <c r="G40" s="83"/>
      <c r="H40" s="83"/>
      <c r="I40" s="248"/>
    </row>
    <row r="41" spans="1:9" ht="50.4">
      <c r="A41" s="80">
        <v>19</v>
      </c>
      <c r="B41" s="81" t="s">
        <v>120</v>
      </c>
      <c r="C41" s="80" t="s">
        <v>121</v>
      </c>
      <c r="D41" s="107">
        <v>1.36</v>
      </c>
      <c r="E41" s="82">
        <v>811699.85</v>
      </c>
      <c r="F41" s="122">
        <f t="shared" si="1"/>
        <v>1103911.7960000001</v>
      </c>
      <c r="G41" s="83"/>
      <c r="H41" s="83"/>
      <c r="I41" s="248"/>
    </row>
    <row r="42" spans="1:9" ht="33.6">
      <c r="A42" s="80">
        <v>20</v>
      </c>
      <c r="B42" s="81" t="s">
        <v>122</v>
      </c>
      <c r="C42" s="80" t="s">
        <v>123</v>
      </c>
      <c r="D42" s="107">
        <v>2.6</v>
      </c>
      <c r="E42" s="82">
        <v>994786.45</v>
      </c>
      <c r="F42" s="122">
        <f t="shared" si="1"/>
        <v>2586444.77</v>
      </c>
      <c r="G42" s="83"/>
      <c r="H42" s="83"/>
      <c r="I42" s="248"/>
    </row>
    <row r="43" spans="1:9" ht="33.6">
      <c r="A43" s="123">
        <v>21</v>
      </c>
      <c r="B43" s="124" t="s">
        <v>124</v>
      </c>
      <c r="C43" s="123" t="s">
        <v>123</v>
      </c>
      <c r="D43" s="125">
        <v>0.6</v>
      </c>
      <c r="E43" s="126">
        <v>1457438.9</v>
      </c>
      <c r="F43" s="127">
        <f t="shared" si="1"/>
        <v>874463.34</v>
      </c>
      <c r="G43" s="128"/>
      <c r="H43" s="128"/>
      <c r="I43" s="250"/>
    </row>
    <row r="44" spans="1:9" ht="65.400000000000006" customHeight="1">
      <c r="A44" s="32" t="s">
        <v>79</v>
      </c>
      <c r="B44" s="129" t="s">
        <v>125</v>
      </c>
      <c r="C44" s="94"/>
      <c r="D44" s="94"/>
      <c r="E44" s="130"/>
      <c r="F44" s="132">
        <f>SUM(F46:F130)</f>
        <v>1976210239.9545603</v>
      </c>
      <c r="G44" s="131"/>
      <c r="H44" s="131"/>
      <c r="I44" s="133" t="s">
        <v>182</v>
      </c>
    </row>
    <row r="45" spans="1:9" ht="24.6" customHeight="1">
      <c r="A45" s="114" t="s">
        <v>100</v>
      </c>
      <c r="B45" s="115" t="s">
        <v>126</v>
      </c>
      <c r="C45" s="135"/>
      <c r="D45" s="135"/>
      <c r="E45" s="116"/>
      <c r="F45" s="116"/>
      <c r="G45" s="113">
        <v>44494</v>
      </c>
      <c r="H45" s="113">
        <v>44485</v>
      </c>
      <c r="I45" s="104"/>
    </row>
    <row r="46" spans="1:9" ht="51.6" customHeight="1">
      <c r="A46" s="106">
        <v>1</v>
      </c>
      <c r="B46" s="84" t="s">
        <v>127</v>
      </c>
      <c r="C46" s="80" t="s">
        <v>39</v>
      </c>
      <c r="D46" s="103">
        <v>71.290000000000006</v>
      </c>
      <c r="E46" s="82">
        <v>1328300.45</v>
      </c>
      <c r="F46" s="122">
        <f>E46*D46</f>
        <v>94694539.080500007</v>
      </c>
      <c r="G46" s="83"/>
      <c r="H46" s="83"/>
      <c r="I46" s="247" t="s">
        <v>171</v>
      </c>
    </row>
    <row r="47" spans="1:9" ht="33.6">
      <c r="A47" s="106">
        <v>2</v>
      </c>
      <c r="B47" s="84" t="s">
        <v>128</v>
      </c>
      <c r="C47" s="80" t="s">
        <v>33</v>
      </c>
      <c r="D47" s="103">
        <v>416.59</v>
      </c>
      <c r="E47" s="82">
        <v>75126.95</v>
      </c>
      <c r="F47" s="122">
        <f t="shared" ref="F47:F64" si="2">E47*D47</f>
        <v>31297136.100499995</v>
      </c>
      <c r="G47" s="83"/>
      <c r="H47" s="83"/>
      <c r="I47" s="248"/>
    </row>
    <row r="48" spans="1:9" ht="33.6">
      <c r="A48" s="106">
        <v>3</v>
      </c>
      <c r="B48" s="84" t="s">
        <v>129</v>
      </c>
      <c r="C48" s="80" t="s">
        <v>33</v>
      </c>
      <c r="D48" s="103">
        <v>1350.02</v>
      </c>
      <c r="E48" s="82">
        <v>60368.7</v>
      </c>
      <c r="F48" s="122">
        <f t="shared" si="2"/>
        <v>81498952.373999998</v>
      </c>
      <c r="G48" s="83"/>
      <c r="H48" s="83"/>
      <c r="I48" s="248"/>
    </row>
    <row r="49" spans="1:9" ht="50.4">
      <c r="A49" s="106">
        <v>4</v>
      </c>
      <c r="B49" s="84" t="s">
        <v>130</v>
      </c>
      <c r="C49" s="80" t="s">
        <v>33</v>
      </c>
      <c r="D49" s="103">
        <v>542.38</v>
      </c>
      <c r="E49" s="82">
        <v>39865.799999999996</v>
      </c>
      <c r="F49" s="122">
        <f t="shared" si="2"/>
        <v>21622412.603999998</v>
      </c>
      <c r="G49" s="83"/>
      <c r="H49" s="83"/>
      <c r="I49" s="248"/>
    </row>
    <row r="50" spans="1:9" ht="50.4">
      <c r="A50" s="106">
        <v>5</v>
      </c>
      <c r="B50" s="84" t="s">
        <v>131</v>
      </c>
      <c r="C50" s="80" t="s">
        <v>33</v>
      </c>
      <c r="D50" s="103">
        <v>416.59</v>
      </c>
      <c r="E50" s="82">
        <v>51314.25</v>
      </c>
      <c r="F50" s="122">
        <f t="shared" si="2"/>
        <v>21377003.407499999</v>
      </c>
      <c r="G50" s="83"/>
      <c r="H50" s="83"/>
      <c r="I50" s="248"/>
    </row>
    <row r="51" spans="1:9" ht="33.6">
      <c r="A51" s="106">
        <v>6</v>
      </c>
      <c r="B51" s="84" t="s">
        <v>132</v>
      </c>
      <c r="C51" s="80" t="s">
        <v>33</v>
      </c>
      <c r="D51" s="103">
        <v>26.4</v>
      </c>
      <c r="E51" s="82">
        <v>2676036</v>
      </c>
      <c r="F51" s="122">
        <f t="shared" si="2"/>
        <v>70647350.399999991</v>
      </c>
      <c r="G51" s="83"/>
      <c r="H51" s="83"/>
      <c r="I51" s="248"/>
    </row>
    <row r="52" spans="1:9">
      <c r="A52" s="106">
        <v>7</v>
      </c>
      <c r="B52" s="84" t="s">
        <v>133</v>
      </c>
      <c r="C52" s="80" t="s">
        <v>134</v>
      </c>
      <c r="D52" s="103">
        <v>1</v>
      </c>
      <c r="E52" s="82">
        <v>20417485.5</v>
      </c>
      <c r="F52" s="122">
        <f t="shared" si="2"/>
        <v>20417485.5</v>
      </c>
      <c r="G52" s="83"/>
      <c r="H52" s="83"/>
      <c r="I52" s="248"/>
    </row>
    <row r="53" spans="1:9">
      <c r="A53" s="106">
        <v>8</v>
      </c>
      <c r="B53" s="84" t="s">
        <v>135</v>
      </c>
      <c r="C53" s="80" t="s">
        <v>136</v>
      </c>
      <c r="D53" s="103">
        <v>10.8</v>
      </c>
      <c r="E53" s="82">
        <v>900464.14999999991</v>
      </c>
      <c r="F53" s="122">
        <f t="shared" si="2"/>
        <v>9725012.8200000003</v>
      </c>
      <c r="G53" s="83"/>
      <c r="H53" s="83"/>
      <c r="I53" s="248"/>
    </row>
    <row r="54" spans="1:9" ht="33.6">
      <c r="A54" s="106">
        <v>9</v>
      </c>
      <c r="B54" s="84" t="s">
        <v>137</v>
      </c>
      <c r="C54" s="80" t="s">
        <v>33</v>
      </c>
      <c r="D54" s="103">
        <v>17.28</v>
      </c>
      <c r="E54" s="82">
        <v>2418686.6999999997</v>
      </c>
      <c r="F54" s="122">
        <f t="shared" si="2"/>
        <v>41794906.175999999</v>
      </c>
      <c r="G54" s="83"/>
      <c r="H54" s="83"/>
      <c r="I54" s="248"/>
    </row>
    <row r="55" spans="1:9">
      <c r="A55" s="106">
        <v>10</v>
      </c>
      <c r="B55" s="84" t="s">
        <v>138</v>
      </c>
      <c r="C55" s="80" t="s">
        <v>33</v>
      </c>
      <c r="D55" s="103">
        <v>0</v>
      </c>
      <c r="E55" s="82">
        <v>54910.95</v>
      </c>
      <c r="F55" s="122">
        <f t="shared" si="2"/>
        <v>0</v>
      </c>
      <c r="G55" s="83"/>
      <c r="H55" s="83"/>
      <c r="I55" s="248"/>
    </row>
    <row r="56" spans="1:9">
      <c r="A56" s="106">
        <v>11</v>
      </c>
      <c r="B56" s="84" t="s">
        <v>139</v>
      </c>
      <c r="C56" s="80" t="s">
        <v>109</v>
      </c>
      <c r="D56" s="103">
        <v>2.8576999999999999</v>
      </c>
      <c r="E56" s="82">
        <v>19511675.699999999</v>
      </c>
      <c r="F56" s="122">
        <f t="shared" si="2"/>
        <v>55758515.647889994</v>
      </c>
      <c r="G56" s="83"/>
      <c r="H56" s="83"/>
      <c r="I56" s="248"/>
    </row>
    <row r="57" spans="1:9">
      <c r="A57" s="106">
        <v>12</v>
      </c>
      <c r="B57" s="84" t="s">
        <v>140</v>
      </c>
      <c r="C57" s="80" t="s">
        <v>109</v>
      </c>
      <c r="D57" s="103">
        <v>2.8576999999999999</v>
      </c>
      <c r="E57" s="82">
        <v>2781275.1</v>
      </c>
      <c r="F57" s="122">
        <f t="shared" si="2"/>
        <v>7948049.8532699998</v>
      </c>
      <c r="G57" s="83"/>
      <c r="H57" s="83"/>
      <c r="I57" s="248"/>
    </row>
    <row r="58" spans="1:9" ht="33.6">
      <c r="A58" s="106">
        <v>13</v>
      </c>
      <c r="B58" s="84" t="s">
        <v>141</v>
      </c>
      <c r="C58" s="80" t="s">
        <v>95</v>
      </c>
      <c r="D58" s="103">
        <v>1.615</v>
      </c>
      <c r="E58" s="82">
        <v>33967460.899999999</v>
      </c>
      <c r="F58" s="122">
        <f t="shared" si="2"/>
        <v>54857449.353499994</v>
      </c>
      <c r="G58" s="83"/>
      <c r="H58" s="83"/>
      <c r="I58" s="248"/>
    </row>
    <row r="59" spans="1:9">
      <c r="A59" s="106">
        <v>14</v>
      </c>
      <c r="B59" s="84" t="s">
        <v>142</v>
      </c>
      <c r="C59" s="80" t="s">
        <v>143</v>
      </c>
      <c r="D59" s="103">
        <v>2</v>
      </c>
      <c r="E59" s="82">
        <v>86381.599999999991</v>
      </c>
      <c r="F59" s="122">
        <f t="shared" si="2"/>
        <v>172763.19999999998</v>
      </c>
      <c r="G59" s="83"/>
      <c r="H59" s="83"/>
      <c r="I59" s="248"/>
    </row>
    <row r="60" spans="1:9">
      <c r="A60" s="106">
        <v>15</v>
      </c>
      <c r="B60" s="84" t="s">
        <v>144</v>
      </c>
      <c r="C60" s="80" t="s">
        <v>143</v>
      </c>
      <c r="D60" s="103">
        <v>111</v>
      </c>
      <c r="E60" s="82">
        <v>32248.699999999997</v>
      </c>
      <c r="F60" s="122">
        <f t="shared" si="2"/>
        <v>3579605.6999999997</v>
      </c>
      <c r="G60" s="83"/>
      <c r="H60" s="83"/>
      <c r="I60" s="248"/>
    </row>
    <row r="61" spans="1:9">
      <c r="A61" s="106">
        <v>16</v>
      </c>
      <c r="B61" s="84" t="s">
        <v>145</v>
      </c>
      <c r="C61" s="80" t="s">
        <v>143</v>
      </c>
      <c r="D61" s="103">
        <v>4</v>
      </c>
      <c r="E61" s="82">
        <v>90989.099999999991</v>
      </c>
      <c r="F61" s="122">
        <f t="shared" si="2"/>
        <v>363956.39999999997</v>
      </c>
      <c r="G61" s="83"/>
      <c r="H61" s="83"/>
      <c r="I61" s="248"/>
    </row>
    <row r="62" spans="1:9">
      <c r="A62" s="106">
        <v>17</v>
      </c>
      <c r="B62" s="84" t="s">
        <v>146</v>
      </c>
      <c r="C62" s="80" t="s">
        <v>33</v>
      </c>
      <c r="D62" s="103">
        <v>61.28</v>
      </c>
      <c r="E62" s="82">
        <v>811145.14999999991</v>
      </c>
      <c r="F62" s="122">
        <f t="shared" si="2"/>
        <v>49706974.791999996</v>
      </c>
      <c r="G62" s="83"/>
      <c r="H62" s="83"/>
      <c r="I62" s="248"/>
    </row>
    <row r="63" spans="1:9">
      <c r="A63" s="106">
        <v>18</v>
      </c>
      <c r="B63" s="84" t="s">
        <v>147</v>
      </c>
      <c r="C63" s="80" t="s">
        <v>33</v>
      </c>
      <c r="D63" s="103">
        <v>5.5</v>
      </c>
      <c r="E63" s="82">
        <v>784633.5</v>
      </c>
      <c r="F63" s="122">
        <f t="shared" si="2"/>
        <v>4315484.25</v>
      </c>
      <c r="G63" s="83"/>
      <c r="H63" s="83"/>
      <c r="I63" s="248"/>
    </row>
    <row r="64" spans="1:9" ht="33.6">
      <c r="A64" s="106">
        <v>19</v>
      </c>
      <c r="B64" s="84" t="s">
        <v>148</v>
      </c>
      <c r="C64" s="80" t="s">
        <v>33</v>
      </c>
      <c r="D64" s="103">
        <v>61.26</v>
      </c>
      <c r="E64" s="82">
        <v>31339.55</v>
      </c>
      <c r="F64" s="122">
        <f t="shared" si="2"/>
        <v>1919860.8329999999</v>
      </c>
      <c r="G64" s="83"/>
      <c r="H64" s="83"/>
      <c r="I64" s="249"/>
    </row>
    <row r="65" spans="1:9">
      <c r="A65" s="114" t="s">
        <v>100</v>
      </c>
      <c r="B65" s="115" t="s">
        <v>149</v>
      </c>
      <c r="C65" s="109"/>
      <c r="D65" s="136"/>
      <c r="E65" s="111"/>
      <c r="F65" s="111"/>
      <c r="G65" s="113">
        <v>44494</v>
      </c>
      <c r="H65" s="113">
        <v>44485</v>
      </c>
      <c r="I65" s="83"/>
    </row>
    <row r="66" spans="1:9" ht="55.5" customHeight="1">
      <c r="A66" s="106">
        <v>1</v>
      </c>
      <c r="B66" s="84" t="s">
        <v>127</v>
      </c>
      <c r="C66" s="80" t="s">
        <v>39</v>
      </c>
      <c r="D66" s="103">
        <v>38.950000000000003</v>
      </c>
      <c r="E66" s="82">
        <v>1328300.45</v>
      </c>
      <c r="F66" s="122">
        <f>E66*D66</f>
        <v>51737302.527500004</v>
      </c>
      <c r="G66" s="83"/>
      <c r="H66" s="83"/>
      <c r="I66" s="247" t="s">
        <v>170</v>
      </c>
    </row>
    <row r="67" spans="1:9" ht="54.75" customHeight="1">
      <c r="A67" s="106">
        <v>2</v>
      </c>
      <c r="B67" s="84" t="s">
        <v>150</v>
      </c>
      <c r="C67" s="80" t="s">
        <v>39</v>
      </c>
      <c r="D67" s="103">
        <v>7.49</v>
      </c>
      <c r="E67" s="82">
        <v>1611301.65</v>
      </c>
      <c r="F67" s="122">
        <f t="shared" ref="F67:F130" si="3">E67*D67</f>
        <v>12068649.3585</v>
      </c>
      <c r="G67" s="83"/>
      <c r="H67" s="83"/>
      <c r="I67" s="248"/>
    </row>
    <row r="68" spans="1:9" ht="33.6">
      <c r="A68" s="106">
        <v>3</v>
      </c>
      <c r="B68" s="84" t="s">
        <v>128</v>
      </c>
      <c r="C68" s="80" t="s">
        <v>33</v>
      </c>
      <c r="D68" s="103">
        <v>357.34</v>
      </c>
      <c r="E68" s="82">
        <v>75126.95</v>
      </c>
      <c r="F68" s="122">
        <f t="shared" si="3"/>
        <v>26845864.312999997</v>
      </c>
      <c r="G68" s="83"/>
      <c r="H68" s="83"/>
      <c r="I68" s="248"/>
    </row>
    <row r="69" spans="1:9" ht="33.6">
      <c r="A69" s="106">
        <v>4</v>
      </c>
      <c r="B69" s="84" t="s">
        <v>129</v>
      </c>
      <c r="C69" s="80" t="s">
        <v>33</v>
      </c>
      <c r="D69" s="103">
        <v>380.74</v>
      </c>
      <c r="E69" s="82">
        <v>60368.7</v>
      </c>
      <c r="F69" s="122">
        <f t="shared" si="3"/>
        <v>22984778.838</v>
      </c>
      <c r="G69" s="83"/>
      <c r="H69" s="83"/>
      <c r="I69" s="248"/>
    </row>
    <row r="70" spans="1:9" ht="50.4">
      <c r="A70" s="106">
        <v>5</v>
      </c>
      <c r="B70" s="84" t="s">
        <v>130</v>
      </c>
      <c r="C70" s="80" t="s">
        <v>33</v>
      </c>
      <c r="D70" s="103">
        <v>380.74</v>
      </c>
      <c r="E70" s="82">
        <v>39865.799999999996</v>
      </c>
      <c r="F70" s="122">
        <f t="shared" si="3"/>
        <v>15178504.691999998</v>
      </c>
      <c r="G70" s="83"/>
      <c r="H70" s="83"/>
      <c r="I70" s="248"/>
    </row>
    <row r="71" spans="1:9" ht="50.4">
      <c r="A71" s="106">
        <v>6</v>
      </c>
      <c r="B71" s="84" t="s">
        <v>131</v>
      </c>
      <c r="C71" s="80" t="s">
        <v>33</v>
      </c>
      <c r="D71" s="103">
        <v>357.34</v>
      </c>
      <c r="E71" s="82">
        <v>51314.25</v>
      </c>
      <c r="F71" s="122">
        <f t="shared" si="3"/>
        <v>18336634.094999999</v>
      </c>
      <c r="G71" s="83"/>
      <c r="H71" s="83"/>
      <c r="I71" s="248"/>
    </row>
    <row r="72" spans="1:9">
      <c r="A72" s="106">
        <v>7</v>
      </c>
      <c r="B72" s="84" t="s">
        <v>151</v>
      </c>
      <c r="C72" s="80" t="s">
        <v>33</v>
      </c>
      <c r="D72" s="103">
        <v>14.85</v>
      </c>
      <c r="E72" s="82">
        <v>2676036</v>
      </c>
      <c r="F72" s="122">
        <f t="shared" si="3"/>
        <v>39739134.600000001</v>
      </c>
      <c r="G72" s="83"/>
      <c r="H72" s="83"/>
      <c r="I72" s="248"/>
    </row>
    <row r="73" spans="1:9">
      <c r="A73" s="106">
        <v>8</v>
      </c>
      <c r="B73" s="84" t="s">
        <v>133</v>
      </c>
      <c r="C73" s="80" t="s">
        <v>134</v>
      </c>
      <c r="D73" s="103">
        <v>1</v>
      </c>
      <c r="E73" s="82">
        <v>8854207.0999999996</v>
      </c>
      <c r="F73" s="122">
        <f t="shared" si="3"/>
        <v>8854207.0999999996</v>
      </c>
      <c r="G73" s="83"/>
      <c r="H73" s="83"/>
      <c r="I73" s="248"/>
    </row>
    <row r="74" spans="1:9">
      <c r="A74" s="106">
        <v>9</v>
      </c>
      <c r="B74" s="84" t="s">
        <v>135</v>
      </c>
      <c r="C74" s="80" t="s">
        <v>136</v>
      </c>
      <c r="D74" s="103">
        <v>10.6</v>
      </c>
      <c r="E74" s="82">
        <v>900464.14999999991</v>
      </c>
      <c r="F74" s="122">
        <f t="shared" si="3"/>
        <v>9544919.9899999984</v>
      </c>
      <c r="G74" s="83"/>
      <c r="H74" s="83"/>
      <c r="I74" s="248"/>
    </row>
    <row r="75" spans="1:9" ht="33.6">
      <c r="A75" s="106">
        <v>10</v>
      </c>
      <c r="B75" s="84" t="s">
        <v>137</v>
      </c>
      <c r="C75" s="80" t="s">
        <v>33</v>
      </c>
      <c r="D75" s="103">
        <v>9.7200000000000006</v>
      </c>
      <c r="E75" s="82">
        <v>2418686.6999999997</v>
      </c>
      <c r="F75" s="122">
        <f t="shared" si="3"/>
        <v>23509634.723999999</v>
      </c>
      <c r="G75" s="83"/>
      <c r="H75" s="83"/>
      <c r="I75" s="248"/>
    </row>
    <row r="76" spans="1:9">
      <c r="A76" s="106">
        <v>11</v>
      </c>
      <c r="B76" s="84" t="s">
        <v>139</v>
      </c>
      <c r="C76" s="80" t="s">
        <v>109</v>
      </c>
      <c r="D76" s="103">
        <v>1.579</v>
      </c>
      <c r="E76" s="82">
        <v>19511675.699999999</v>
      </c>
      <c r="F76" s="122">
        <f t="shared" si="3"/>
        <v>30808935.930299997</v>
      </c>
      <c r="G76" s="83"/>
      <c r="H76" s="83"/>
      <c r="I76" s="248"/>
    </row>
    <row r="77" spans="1:9">
      <c r="A77" s="106">
        <v>12</v>
      </c>
      <c r="B77" s="84" t="s">
        <v>140</v>
      </c>
      <c r="C77" s="80" t="s">
        <v>109</v>
      </c>
      <c r="D77" s="103">
        <v>1.579</v>
      </c>
      <c r="E77" s="82">
        <v>2781275.1</v>
      </c>
      <c r="F77" s="122">
        <f t="shared" si="3"/>
        <v>4391633.3828999996</v>
      </c>
      <c r="G77" s="83"/>
      <c r="H77" s="83"/>
      <c r="I77" s="248"/>
    </row>
    <row r="78" spans="1:9" ht="33.6">
      <c r="A78" s="106">
        <v>23</v>
      </c>
      <c r="B78" s="84" t="s">
        <v>141</v>
      </c>
      <c r="C78" s="80" t="s">
        <v>95</v>
      </c>
      <c r="D78" s="103">
        <v>0.95879999999999999</v>
      </c>
      <c r="E78" s="82">
        <v>33967460.899999999</v>
      </c>
      <c r="F78" s="122">
        <f t="shared" si="3"/>
        <v>32568001.510919999</v>
      </c>
      <c r="G78" s="83"/>
      <c r="H78" s="83"/>
      <c r="I78" s="248"/>
    </row>
    <row r="79" spans="1:9">
      <c r="A79" s="106">
        <v>24</v>
      </c>
      <c r="B79" s="84" t="s">
        <v>142</v>
      </c>
      <c r="C79" s="80" t="s">
        <v>143</v>
      </c>
      <c r="D79" s="103">
        <v>2</v>
      </c>
      <c r="E79" s="82">
        <v>86381.599999999991</v>
      </c>
      <c r="F79" s="122">
        <f t="shared" si="3"/>
        <v>172763.19999999998</v>
      </c>
      <c r="G79" s="83"/>
      <c r="H79" s="83"/>
      <c r="I79" s="248"/>
    </row>
    <row r="80" spans="1:9">
      <c r="A80" s="106">
        <v>25</v>
      </c>
      <c r="B80" s="84" t="s">
        <v>144</v>
      </c>
      <c r="C80" s="80" t="s">
        <v>143</v>
      </c>
      <c r="D80" s="103">
        <v>89</v>
      </c>
      <c r="E80" s="82">
        <v>32248.699999999997</v>
      </c>
      <c r="F80" s="122">
        <f t="shared" si="3"/>
        <v>2870134.3</v>
      </c>
      <c r="G80" s="83"/>
      <c r="H80" s="83"/>
      <c r="I80" s="248"/>
    </row>
    <row r="81" spans="1:9">
      <c r="A81" s="106">
        <v>26</v>
      </c>
      <c r="B81" s="84" t="s">
        <v>145</v>
      </c>
      <c r="C81" s="80" t="s">
        <v>143</v>
      </c>
      <c r="D81" s="103">
        <v>4</v>
      </c>
      <c r="E81" s="82">
        <v>90989.099999999991</v>
      </c>
      <c r="F81" s="122">
        <f t="shared" si="3"/>
        <v>363956.39999999997</v>
      </c>
      <c r="G81" s="83"/>
      <c r="H81" s="83"/>
      <c r="I81" s="248"/>
    </row>
    <row r="82" spans="1:9">
      <c r="A82" s="106">
        <v>27</v>
      </c>
      <c r="B82" s="84" t="s">
        <v>152</v>
      </c>
      <c r="C82" s="80" t="s">
        <v>33</v>
      </c>
      <c r="D82" s="103">
        <v>25.56</v>
      </c>
      <c r="E82" s="82">
        <v>357100.25</v>
      </c>
      <c r="F82" s="122">
        <f t="shared" si="3"/>
        <v>9127482.3899999987</v>
      </c>
      <c r="G82" s="83"/>
      <c r="H82" s="83"/>
      <c r="I82" s="248"/>
    </row>
    <row r="83" spans="1:9">
      <c r="A83" s="106">
        <v>28</v>
      </c>
      <c r="B83" s="84" t="s">
        <v>146</v>
      </c>
      <c r="C83" s="80" t="s">
        <v>33</v>
      </c>
      <c r="D83" s="103">
        <v>47</v>
      </c>
      <c r="E83" s="82">
        <v>811145.14999999991</v>
      </c>
      <c r="F83" s="122">
        <f t="shared" si="3"/>
        <v>38123822.049999997</v>
      </c>
      <c r="G83" s="83"/>
      <c r="H83" s="83"/>
      <c r="I83" s="248"/>
    </row>
    <row r="84" spans="1:9">
      <c r="A84" s="106">
        <v>29</v>
      </c>
      <c r="B84" s="84" t="s">
        <v>147</v>
      </c>
      <c r="C84" s="80" t="s">
        <v>33</v>
      </c>
      <c r="D84" s="103">
        <v>11.04</v>
      </c>
      <c r="E84" s="82">
        <v>784633.5</v>
      </c>
      <c r="F84" s="122">
        <f t="shared" si="3"/>
        <v>8662353.8399999999</v>
      </c>
      <c r="G84" s="83"/>
      <c r="H84" s="83"/>
      <c r="I84" s="248"/>
    </row>
    <row r="85" spans="1:9" ht="33.6">
      <c r="A85" s="106">
        <v>30</v>
      </c>
      <c r="B85" s="84" t="s">
        <v>148</v>
      </c>
      <c r="C85" s="80" t="s">
        <v>33</v>
      </c>
      <c r="D85" s="103">
        <v>47</v>
      </c>
      <c r="E85" s="82">
        <v>31339.55</v>
      </c>
      <c r="F85" s="122">
        <f t="shared" si="3"/>
        <v>1472958.8499999999</v>
      </c>
      <c r="G85" s="83"/>
      <c r="H85" s="83"/>
      <c r="I85" s="249"/>
    </row>
    <row r="86" spans="1:9">
      <c r="A86" s="114" t="s">
        <v>100</v>
      </c>
      <c r="B86" s="115" t="s">
        <v>153</v>
      </c>
      <c r="C86" s="109"/>
      <c r="D86" s="136"/>
      <c r="E86" s="111"/>
      <c r="F86" s="137">
        <f t="shared" si="3"/>
        <v>0</v>
      </c>
      <c r="G86" s="113">
        <v>44489</v>
      </c>
      <c r="H86" s="113">
        <v>44485</v>
      </c>
      <c r="I86" s="83"/>
    </row>
    <row r="87" spans="1:9" ht="67.2">
      <c r="A87" s="121">
        <v>1</v>
      </c>
      <c r="B87" s="118" t="s">
        <v>154</v>
      </c>
      <c r="C87" s="119" t="s">
        <v>39</v>
      </c>
      <c r="D87" s="120">
        <v>2.09</v>
      </c>
      <c r="E87" s="82">
        <v>2103078</v>
      </c>
      <c r="F87" s="122">
        <f t="shared" si="3"/>
        <v>4395433.0199999996</v>
      </c>
      <c r="G87" s="83"/>
      <c r="H87" s="83"/>
      <c r="I87" s="247" t="s">
        <v>169</v>
      </c>
    </row>
    <row r="88" spans="1:9" ht="50.4">
      <c r="A88" s="121">
        <v>2</v>
      </c>
      <c r="B88" s="118" t="s">
        <v>155</v>
      </c>
      <c r="C88" s="119" t="s">
        <v>39</v>
      </c>
      <c r="D88" s="120">
        <v>8.27</v>
      </c>
      <c r="E88" s="82">
        <v>1892231</v>
      </c>
      <c r="F88" s="122">
        <f t="shared" si="3"/>
        <v>15648750.369999999</v>
      </c>
      <c r="G88" s="83"/>
      <c r="H88" s="83"/>
      <c r="I88" s="248"/>
    </row>
    <row r="89" spans="1:9" ht="50.4">
      <c r="A89" s="121">
        <v>3</v>
      </c>
      <c r="B89" s="118" t="s">
        <v>156</v>
      </c>
      <c r="C89" s="119" t="s">
        <v>39</v>
      </c>
      <c r="D89" s="120">
        <v>10.65</v>
      </c>
      <c r="E89" s="82">
        <v>1611010</v>
      </c>
      <c r="F89" s="122">
        <f t="shared" si="3"/>
        <v>17157256.5</v>
      </c>
      <c r="G89" s="83"/>
      <c r="H89" s="83"/>
      <c r="I89" s="248"/>
    </row>
    <row r="90" spans="1:9" ht="50.4">
      <c r="A90" s="121">
        <v>4</v>
      </c>
      <c r="B90" s="118" t="s">
        <v>157</v>
      </c>
      <c r="C90" s="119" t="s">
        <v>39</v>
      </c>
      <c r="D90" s="120">
        <v>2.4500000000000002</v>
      </c>
      <c r="E90" s="82">
        <v>1775056</v>
      </c>
      <c r="F90" s="122">
        <f t="shared" si="3"/>
        <v>4348887.2</v>
      </c>
      <c r="G90" s="83"/>
      <c r="H90" s="83"/>
      <c r="I90" s="248"/>
    </row>
    <row r="91" spans="1:9" ht="50.4">
      <c r="A91" s="121">
        <v>5</v>
      </c>
      <c r="B91" s="118" t="s">
        <v>127</v>
      </c>
      <c r="C91" s="119" t="s">
        <v>39</v>
      </c>
      <c r="D91" s="120">
        <v>8.68</v>
      </c>
      <c r="E91" s="82">
        <v>1398211</v>
      </c>
      <c r="F91" s="122">
        <f t="shared" si="3"/>
        <v>12136471.48</v>
      </c>
      <c r="G91" s="83"/>
      <c r="H91" s="83"/>
      <c r="I91" s="248"/>
    </row>
    <row r="92" spans="1:9" ht="50.4">
      <c r="A92" s="121">
        <v>6</v>
      </c>
      <c r="B92" s="118" t="s">
        <v>150</v>
      </c>
      <c r="C92" s="119" t="s">
        <v>39</v>
      </c>
      <c r="D92" s="120">
        <v>6.29</v>
      </c>
      <c r="E92" s="82">
        <v>1696107</v>
      </c>
      <c r="F92" s="122">
        <f t="shared" si="3"/>
        <v>10668513.029999999</v>
      </c>
      <c r="G92" s="83"/>
      <c r="H92" s="83"/>
      <c r="I92" s="248"/>
    </row>
    <row r="93" spans="1:9" ht="39" customHeight="1">
      <c r="A93" s="121">
        <v>7</v>
      </c>
      <c r="B93" s="118" t="s">
        <v>128</v>
      </c>
      <c r="C93" s="119" t="s">
        <v>33</v>
      </c>
      <c r="D93" s="120">
        <v>170.98</v>
      </c>
      <c r="E93" s="82">
        <v>79081</v>
      </c>
      <c r="F93" s="122">
        <f t="shared" si="3"/>
        <v>13521269.379999999</v>
      </c>
      <c r="G93" s="83"/>
      <c r="H93" s="83"/>
      <c r="I93" s="248"/>
    </row>
    <row r="94" spans="1:9" ht="33.6">
      <c r="A94" s="121">
        <v>8</v>
      </c>
      <c r="B94" s="118" t="s">
        <v>129</v>
      </c>
      <c r="C94" s="119" t="s">
        <v>33</v>
      </c>
      <c r="D94" s="120">
        <v>122.93</v>
      </c>
      <c r="E94" s="82">
        <v>63546</v>
      </c>
      <c r="F94" s="122">
        <f t="shared" si="3"/>
        <v>7811709.7800000003</v>
      </c>
      <c r="G94" s="83"/>
      <c r="H94" s="83"/>
      <c r="I94" s="248"/>
    </row>
    <row r="95" spans="1:9" ht="50.4">
      <c r="A95" s="121">
        <v>9</v>
      </c>
      <c r="B95" s="118" t="s">
        <v>130</v>
      </c>
      <c r="C95" s="119" t="s">
        <v>33</v>
      </c>
      <c r="D95" s="120">
        <v>127.78</v>
      </c>
      <c r="E95" s="82">
        <v>41964</v>
      </c>
      <c r="F95" s="122">
        <f t="shared" si="3"/>
        <v>5362159.92</v>
      </c>
      <c r="G95" s="83"/>
      <c r="H95" s="83"/>
      <c r="I95" s="248"/>
    </row>
    <row r="96" spans="1:9" ht="50.4">
      <c r="A96" s="121">
        <v>10</v>
      </c>
      <c r="B96" s="118" t="s">
        <v>131</v>
      </c>
      <c r="C96" s="119" t="s">
        <v>33</v>
      </c>
      <c r="D96" s="120">
        <v>122.93</v>
      </c>
      <c r="E96" s="82">
        <v>54015</v>
      </c>
      <c r="F96" s="122">
        <f t="shared" si="3"/>
        <v>6640063.9500000002</v>
      </c>
      <c r="G96" s="83"/>
      <c r="H96" s="83"/>
      <c r="I96" s="248"/>
    </row>
    <row r="97" spans="1:9" ht="33.6">
      <c r="A97" s="121">
        <v>11</v>
      </c>
      <c r="B97" s="118" t="s">
        <v>137</v>
      </c>
      <c r="C97" s="119" t="s">
        <v>33</v>
      </c>
      <c r="D97" s="120">
        <v>56.16</v>
      </c>
      <c r="E97" s="82">
        <v>2545986</v>
      </c>
      <c r="F97" s="122">
        <f t="shared" si="3"/>
        <v>142982573.75999999</v>
      </c>
      <c r="G97" s="83"/>
      <c r="H97" s="83"/>
      <c r="I97" s="248"/>
    </row>
    <row r="98" spans="1:9">
      <c r="A98" s="121">
        <v>12</v>
      </c>
      <c r="B98" s="118" t="s">
        <v>138</v>
      </c>
      <c r="C98" s="119" t="s">
        <v>33</v>
      </c>
      <c r="D98" s="120">
        <v>0</v>
      </c>
      <c r="E98" s="82">
        <v>54910.95</v>
      </c>
      <c r="F98" s="122">
        <f t="shared" si="3"/>
        <v>0</v>
      </c>
      <c r="G98" s="83"/>
      <c r="H98" s="83"/>
      <c r="I98" s="248"/>
    </row>
    <row r="99" spans="1:9" ht="67.2">
      <c r="A99" s="121">
        <v>13</v>
      </c>
      <c r="B99" s="118" t="s">
        <v>158</v>
      </c>
      <c r="C99" s="119" t="s">
        <v>109</v>
      </c>
      <c r="D99" s="120">
        <v>8.8800000000000004E-2</v>
      </c>
      <c r="E99" s="82">
        <v>20832197</v>
      </c>
      <c r="F99" s="122">
        <f t="shared" si="3"/>
        <v>1849899.0936</v>
      </c>
      <c r="G99" s="83"/>
      <c r="H99" s="83"/>
      <c r="I99" s="248"/>
    </row>
    <row r="100" spans="1:9" ht="67.2">
      <c r="A100" s="121">
        <v>14</v>
      </c>
      <c r="B100" s="118" t="s">
        <v>159</v>
      </c>
      <c r="C100" s="119" t="s">
        <v>109</v>
      </c>
      <c r="D100" s="120">
        <v>0</v>
      </c>
      <c r="E100" s="82">
        <v>19514992.149999999</v>
      </c>
      <c r="F100" s="122">
        <f t="shared" si="3"/>
        <v>0</v>
      </c>
      <c r="G100" s="83"/>
      <c r="H100" s="83"/>
      <c r="I100" s="248"/>
    </row>
    <row r="101" spans="1:9" ht="50.4">
      <c r="A101" s="121">
        <v>15</v>
      </c>
      <c r="B101" s="118" t="s">
        <v>160</v>
      </c>
      <c r="C101" s="119" t="s">
        <v>109</v>
      </c>
      <c r="D101" s="120">
        <v>0.85540000000000005</v>
      </c>
      <c r="E101" s="82">
        <v>20321395</v>
      </c>
      <c r="F101" s="122">
        <f t="shared" si="3"/>
        <v>17382921.283</v>
      </c>
      <c r="G101" s="83"/>
      <c r="H101" s="83"/>
      <c r="I101" s="248"/>
    </row>
    <row r="102" spans="1:9" ht="67.2">
      <c r="A102" s="121">
        <v>16</v>
      </c>
      <c r="B102" s="118" t="s">
        <v>161</v>
      </c>
      <c r="C102" s="119" t="s">
        <v>109</v>
      </c>
      <c r="D102" s="120">
        <v>0.28310000000000002</v>
      </c>
      <c r="E102" s="82">
        <v>21144222</v>
      </c>
      <c r="F102" s="122">
        <f t="shared" si="3"/>
        <v>5985929.2482000003</v>
      </c>
      <c r="G102" s="83"/>
      <c r="H102" s="83"/>
      <c r="I102" s="248"/>
    </row>
    <row r="103" spans="1:9" ht="67.2">
      <c r="A103" s="121">
        <v>17</v>
      </c>
      <c r="B103" s="118" t="s">
        <v>162</v>
      </c>
      <c r="C103" s="119" t="s">
        <v>109</v>
      </c>
      <c r="D103" s="120">
        <v>5.8000000000000003E-2</v>
      </c>
      <c r="E103" s="82">
        <v>20532961</v>
      </c>
      <c r="F103" s="122">
        <f t="shared" si="3"/>
        <v>1190911.7380000001</v>
      </c>
      <c r="G103" s="83"/>
      <c r="H103" s="83"/>
      <c r="I103" s="248"/>
    </row>
    <row r="104" spans="1:9" ht="67.2">
      <c r="A104" s="121">
        <v>18</v>
      </c>
      <c r="B104" s="118" t="s">
        <v>163</v>
      </c>
      <c r="C104" s="119" t="s">
        <v>109</v>
      </c>
      <c r="D104" s="120">
        <v>0.8518</v>
      </c>
      <c r="E104" s="82">
        <v>20211162</v>
      </c>
      <c r="F104" s="122">
        <f t="shared" si="3"/>
        <v>17215867.7916</v>
      </c>
      <c r="G104" s="83"/>
      <c r="H104" s="83"/>
      <c r="I104" s="248"/>
    </row>
    <row r="105" spans="1:9" ht="67.2">
      <c r="A105" s="121">
        <v>19</v>
      </c>
      <c r="B105" s="118" t="s">
        <v>164</v>
      </c>
      <c r="C105" s="119" t="s">
        <v>109</v>
      </c>
      <c r="D105" s="120">
        <v>1.0900000000000001</v>
      </c>
      <c r="E105" s="82">
        <v>21009142</v>
      </c>
      <c r="F105" s="122">
        <f t="shared" si="3"/>
        <v>22899964.780000001</v>
      </c>
      <c r="G105" s="83"/>
      <c r="H105" s="83"/>
      <c r="I105" s="248"/>
    </row>
    <row r="106" spans="1:9" ht="67.2">
      <c r="A106" s="121">
        <v>20</v>
      </c>
      <c r="B106" s="118" t="s">
        <v>165</v>
      </c>
      <c r="C106" s="119" t="s">
        <v>109</v>
      </c>
      <c r="D106" s="120">
        <v>0</v>
      </c>
      <c r="E106" s="82">
        <v>19513267.899999999</v>
      </c>
      <c r="F106" s="122">
        <f t="shared" si="3"/>
        <v>0</v>
      </c>
      <c r="G106" s="83"/>
      <c r="H106" s="83"/>
      <c r="I106" s="248"/>
    </row>
    <row r="107" spans="1:9" ht="67.2">
      <c r="A107" s="121">
        <v>21</v>
      </c>
      <c r="B107" s="118" t="s">
        <v>166</v>
      </c>
      <c r="C107" s="119" t="s">
        <v>95</v>
      </c>
      <c r="D107" s="120">
        <v>1.4767999999999999</v>
      </c>
      <c r="E107" s="82">
        <v>13888972</v>
      </c>
      <c r="F107" s="122">
        <f t="shared" si="3"/>
        <v>20511233.849599998</v>
      </c>
      <c r="G107" s="83"/>
      <c r="H107" s="83"/>
      <c r="I107" s="248"/>
    </row>
    <row r="108" spans="1:9" ht="50.4">
      <c r="A108" s="121">
        <v>22</v>
      </c>
      <c r="B108" s="118" t="s">
        <v>167</v>
      </c>
      <c r="C108" s="119" t="s">
        <v>95</v>
      </c>
      <c r="D108" s="120">
        <v>0.5343</v>
      </c>
      <c r="E108" s="82">
        <v>9928832</v>
      </c>
      <c r="F108" s="122">
        <f t="shared" si="3"/>
        <v>5304974.9375999998</v>
      </c>
      <c r="G108" s="83"/>
      <c r="H108" s="83"/>
      <c r="I108" s="248"/>
    </row>
    <row r="109" spans="1:9">
      <c r="A109" s="121">
        <v>23</v>
      </c>
      <c r="B109" s="118" t="s">
        <v>152</v>
      </c>
      <c r="C109" s="119" t="s">
        <v>33</v>
      </c>
      <c r="D109" s="120">
        <v>41.52</v>
      </c>
      <c r="E109" s="82">
        <v>375895</v>
      </c>
      <c r="F109" s="122">
        <f t="shared" si="3"/>
        <v>15607160.4</v>
      </c>
      <c r="G109" s="83"/>
      <c r="H109" s="83"/>
      <c r="I109" s="248"/>
    </row>
    <row r="110" spans="1:9">
      <c r="A110" s="121">
        <v>24</v>
      </c>
      <c r="B110" s="118" t="s">
        <v>146</v>
      </c>
      <c r="C110" s="119" t="s">
        <v>33</v>
      </c>
      <c r="D110" s="120">
        <v>28.75</v>
      </c>
      <c r="E110" s="82">
        <v>853837</v>
      </c>
      <c r="F110" s="122">
        <f t="shared" si="3"/>
        <v>24547813.75</v>
      </c>
      <c r="G110" s="83"/>
      <c r="H110" s="83"/>
      <c r="I110" s="248"/>
    </row>
    <row r="111" spans="1:9" ht="33.6">
      <c r="A111" s="121">
        <v>25</v>
      </c>
      <c r="B111" s="118" t="s">
        <v>148</v>
      </c>
      <c r="C111" s="119" t="s">
        <v>33</v>
      </c>
      <c r="D111" s="120">
        <v>28.75</v>
      </c>
      <c r="E111" s="82">
        <v>32989</v>
      </c>
      <c r="F111" s="122">
        <f t="shared" si="3"/>
        <v>948433.75</v>
      </c>
      <c r="G111" s="83"/>
      <c r="H111" s="83"/>
      <c r="I111" s="249"/>
    </row>
    <row r="112" spans="1:9" ht="33.6">
      <c r="A112" s="114" t="s">
        <v>100</v>
      </c>
      <c r="B112" s="115" t="s">
        <v>168</v>
      </c>
      <c r="C112" s="109"/>
      <c r="D112" s="136"/>
      <c r="E112" s="111"/>
      <c r="F112" s="137">
        <f t="shared" si="3"/>
        <v>0</v>
      </c>
      <c r="G112" s="113">
        <v>44489</v>
      </c>
      <c r="H112" s="113">
        <v>44485</v>
      </c>
      <c r="I112" s="83"/>
    </row>
    <row r="113" spans="1:9" ht="50.4">
      <c r="A113" s="106">
        <v>1</v>
      </c>
      <c r="B113" s="84" t="s">
        <v>127</v>
      </c>
      <c r="C113" s="80" t="s">
        <v>39</v>
      </c>
      <c r="D113" s="103">
        <v>110.38</v>
      </c>
      <c r="E113" s="82">
        <v>1328300.45</v>
      </c>
      <c r="F113" s="122">
        <f t="shared" si="3"/>
        <v>146617803.67099997</v>
      </c>
      <c r="G113" s="83"/>
      <c r="H113" s="83"/>
      <c r="I113" s="247" t="s">
        <v>172</v>
      </c>
    </row>
    <row r="114" spans="1:9" ht="33.6">
      <c r="A114" s="106">
        <v>2</v>
      </c>
      <c r="B114" s="84" t="s">
        <v>128</v>
      </c>
      <c r="C114" s="80" t="s">
        <v>33</v>
      </c>
      <c r="D114" s="103">
        <v>503.18</v>
      </c>
      <c r="E114" s="82">
        <v>75126.95</v>
      </c>
      <c r="F114" s="122">
        <f t="shared" si="3"/>
        <v>37802378.700999998</v>
      </c>
      <c r="G114" s="83"/>
      <c r="H114" s="83"/>
      <c r="I114" s="248"/>
    </row>
    <row r="115" spans="1:9" ht="33.6">
      <c r="A115" s="106">
        <v>3</v>
      </c>
      <c r="B115" s="84" t="s">
        <v>129</v>
      </c>
      <c r="C115" s="80" t="s">
        <v>33</v>
      </c>
      <c r="D115" s="103">
        <v>1117.99</v>
      </c>
      <c r="E115" s="82">
        <v>60368.7</v>
      </c>
      <c r="F115" s="122">
        <f t="shared" si="3"/>
        <v>67491602.913000003</v>
      </c>
      <c r="G115" s="83"/>
      <c r="H115" s="83"/>
      <c r="I115" s="248"/>
    </row>
    <row r="116" spans="1:9" ht="50.4">
      <c r="A116" s="106">
        <v>4</v>
      </c>
      <c r="B116" s="84" t="s">
        <v>130</v>
      </c>
      <c r="C116" s="80" t="s">
        <v>33</v>
      </c>
      <c r="D116" s="103">
        <v>1117.99</v>
      </c>
      <c r="E116" s="82">
        <v>39865.799999999996</v>
      </c>
      <c r="F116" s="122">
        <f t="shared" si="3"/>
        <v>44569565.741999999</v>
      </c>
      <c r="G116" s="83"/>
      <c r="H116" s="83"/>
      <c r="I116" s="248"/>
    </row>
    <row r="117" spans="1:9" ht="50.4">
      <c r="A117" s="106">
        <v>5</v>
      </c>
      <c r="B117" s="84" t="s">
        <v>131</v>
      </c>
      <c r="C117" s="80" t="s">
        <v>33</v>
      </c>
      <c r="D117" s="103">
        <v>347.3</v>
      </c>
      <c r="E117" s="82">
        <v>51314.25</v>
      </c>
      <c r="F117" s="122">
        <f t="shared" si="3"/>
        <v>17821439.025000002</v>
      </c>
      <c r="G117" s="83"/>
      <c r="H117" s="83"/>
      <c r="I117" s="248"/>
    </row>
    <row r="118" spans="1:9" ht="33.6">
      <c r="A118" s="106">
        <v>6</v>
      </c>
      <c r="B118" s="84" t="s">
        <v>132</v>
      </c>
      <c r="C118" s="80" t="s">
        <v>33</v>
      </c>
      <c r="D118" s="103">
        <v>26.4</v>
      </c>
      <c r="E118" s="82">
        <v>2676036</v>
      </c>
      <c r="F118" s="122">
        <f t="shared" si="3"/>
        <v>70647350.399999991</v>
      </c>
      <c r="G118" s="83"/>
      <c r="H118" s="83"/>
      <c r="I118" s="248"/>
    </row>
    <row r="119" spans="1:9">
      <c r="A119" s="106">
        <v>7</v>
      </c>
      <c r="B119" s="84" t="s">
        <v>133</v>
      </c>
      <c r="C119" s="80" t="s">
        <v>134</v>
      </c>
      <c r="D119" s="103">
        <v>1</v>
      </c>
      <c r="E119" s="82">
        <v>20417485.5</v>
      </c>
      <c r="F119" s="122">
        <f t="shared" si="3"/>
        <v>20417485.5</v>
      </c>
      <c r="G119" s="83"/>
      <c r="H119" s="83"/>
      <c r="I119" s="248"/>
    </row>
    <row r="120" spans="1:9">
      <c r="A120" s="106">
        <v>8</v>
      </c>
      <c r="B120" s="84" t="s">
        <v>135</v>
      </c>
      <c r="C120" s="80" t="s">
        <v>136</v>
      </c>
      <c r="D120" s="103">
        <v>10.8</v>
      </c>
      <c r="E120" s="82">
        <v>900464.14999999991</v>
      </c>
      <c r="F120" s="122">
        <f t="shared" si="3"/>
        <v>9725012.8200000003</v>
      </c>
      <c r="G120" s="83"/>
      <c r="H120" s="83"/>
      <c r="I120" s="248"/>
    </row>
    <row r="121" spans="1:9" ht="33.6">
      <c r="A121" s="106">
        <v>9</v>
      </c>
      <c r="B121" s="84" t="s">
        <v>137</v>
      </c>
      <c r="C121" s="80" t="s">
        <v>33</v>
      </c>
      <c r="D121" s="103">
        <v>20.774999999999999</v>
      </c>
      <c r="E121" s="82">
        <v>2418686.6999999997</v>
      </c>
      <c r="F121" s="122">
        <f t="shared" si="3"/>
        <v>50248216.192499988</v>
      </c>
      <c r="G121" s="83"/>
      <c r="H121" s="83"/>
      <c r="I121" s="248"/>
    </row>
    <row r="122" spans="1:9">
      <c r="A122" s="106">
        <v>11</v>
      </c>
      <c r="B122" s="84" t="s">
        <v>139</v>
      </c>
      <c r="C122" s="80" t="s">
        <v>109</v>
      </c>
      <c r="D122" s="103">
        <v>3.2496</v>
      </c>
      <c r="E122" s="82">
        <v>19511675.699999999</v>
      </c>
      <c r="F122" s="122">
        <f t="shared" si="3"/>
        <v>63405141.354719996</v>
      </c>
      <c r="G122" s="83"/>
      <c r="H122" s="83"/>
      <c r="I122" s="248"/>
    </row>
    <row r="123" spans="1:9">
      <c r="A123" s="106">
        <v>12</v>
      </c>
      <c r="B123" s="84" t="s">
        <v>140</v>
      </c>
      <c r="C123" s="80" t="s">
        <v>109</v>
      </c>
      <c r="D123" s="103">
        <v>3.2496</v>
      </c>
      <c r="E123" s="82">
        <v>2781275.1</v>
      </c>
      <c r="F123" s="122">
        <f t="shared" si="3"/>
        <v>9038031.564960001</v>
      </c>
      <c r="G123" s="83"/>
      <c r="H123" s="83"/>
      <c r="I123" s="248"/>
    </row>
    <row r="124" spans="1:9" ht="33.6">
      <c r="A124" s="106">
        <v>13</v>
      </c>
      <c r="B124" s="84" t="s">
        <v>141</v>
      </c>
      <c r="C124" s="80" t="s">
        <v>95</v>
      </c>
      <c r="D124" s="103">
        <v>1.84</v>
      </c>
      <c r="E124" s="82">
        <v>33967460.899999999</v>
      </c>
      <c r="F124" s="122">
        <f t="shared" si="3"/>
        <v>62500128.056000002</v>
      </c>
      <c r="G124" s="83"/>
      <c r="H124" s="83"/>
      <c r="I124" s="248"/>
    </row>
    <row r="125" spans="1:9">
      <c r="A125" s="106">
        <v>14</v>
      </c>
      <c r="B125" s="84" t="s">
        <v>142</v>
      </c>
      <c r="C125" s="80" t="s">
        <v>143</v>
      </c>
      <c r="D125" s="103">
        <v>2</v>
      </c>
      <c r="E125" s="82">
        <v>86381.599999999991</v>
      </c>
      <c r="F125" s="122">
        <f t="shared" si="3"/>
        <v>172763.19999999998</v>
      </c>
      <c r="G125" s="83"/>
      <c r="H125" s="83"/>
      <c r="I125" s="248"/>
    </row>
    <row r="126" spans="1:9">
      <c r="A126" s="106">
        <v>15</v>
      </c>
      <c r="B126" s="84" t="s">
        <v>144</v>
      </c>
      <c r="C126" s="80" t="s">
        <v>143</v>
      </c>
      <c r="D126" s="103">
        <v>127</v>
      </c>
      <c r="E126" s="82">
        <v>32248.699999999997</v>
      </c>
      <c r="F126" s="122">
        <f t="shared" si="3"/>
        <v>4095584.8999999994</v>
      </c>
      <c r="G126" s="83"/>
      <c r="H126" s="83"/>
      <c r="I126" s="248"/>
    </row>
    <row r="127" spans="1:9">
      <c r="A127" s="106">
        <v>16</v>
      </c>
      <c r="B127" s="84" t="s">
        <v>145</v>
      </c>
      <c r="C127" s="80" t="s">
        <v>143</v>
      </c>
      <c r="D127" s="103">
        <v>4</v>
      </c>
      <c r="E127" s="82">
        <v>90989.099999999991</v>
      </c>
      <c r="F127" s="122">
        <f t="shared" si="3"/>
        <v>363956.39999999997</v>
      </c>
      <c r="G127" s="83"/>
      <c r="H127" s="83"/>
      <c r="I127" s="248"/>
    </row>
    <row r="128" spans="1:9">
      <c r="A128" s="106">
        <v>17</v>
      </c>
      <c r="B128" s="84" t="s">
        <v>146</v>
      </c>
      <c r="C128" s="80" t="s">
        <v>33</v>
      </c>
      <c r="D128" s="103">
        <v>72.8</v>
      </c>
      <c r="E128" s="82">
        <v>811145.14999999991</v>
      </c>
      <c r="F128" s="122">
        <f t="shared" si="3"/>
        <v>59051366.919999994</v>
      </c>
      <c r="G128" s="83"/>
      <c r="H128" s="83"/>
      <c r="I128" s="248"/>
    </row>
    <row r="129" spans="1:9">
      <c r="A129" s="106">
        <v>18</v>
      </c>
      <c r="B129" s="84" t="s">
        <v>152</v>
      </c>
      <c r="C129" s="80" t="s">
        <v>33</v>
      </c>
      <c r="D129" s="103">
        <v>18.998000000000001</v>
      </c>
      <c r="E129" s="82">
        <v>357100.25</v>
      </c>
      <c r="F129" s="122">
        <f t="shared" si="3"/>
        <v>6784190.5495000007</v>
      </c>
      <c r="G129" s="83"/>
      <c r="H129" s="83"/>
      <c r="I129" s="248"/>
    </row>
    <row r="130" spans="1:9" ht="33.6">
      <c r="A130" s="106">
        <v>19</v>
      </c>
      <c r="B130" s="84" t="s">
        <v>148</v>
      </c>
      <c r="C130" s="80" t="s">
        <v>33</v>
      </c>
      <c r="D130" s="103">
        <v>72.78</v>
      </c>
      <c r="E130" s="82">
        <v>31339.55</v>
      </c>
      <c r="F130" s="122">
        <f t="shared" si="3"/>
        <v>2280892.449</v>
      </c>
      <c r="G130" s="83"/>
      <c r="H130" s="83"/>
      <c r="I130" s="249"/>
    </row>
    <row r="131" spans="1:9">
      <c r="A131" s="87"/>
      <c r="B131" s="88"/>
      <c r="C131" s="87"/>
      <c r="D131" s="87"/>
      <c r="E131" s="89"/>
      <c r="F131" s="89"/>
      <c r="G131" s="90"/>
      <c r="H131" s="90"/>
      <c r="I131" s="91"/>
    </row>
    <row r="132" spans="1:9">
      <c r="A132" s="32"/>
      <c r="B132" s="32" t="s">
        <v>187</v>
      </c>
      <c r="C132" s="32"/>
      <c r="D132" s="32"/>
      <c r="E132" s="33"/>
      <c r="F132" s="33">
        <f>F12+F44</f>
        <v>2689392246.6883602</v>
      </c>
      <c r="G132" s="34"/>
      <c r="H132" s="34"/>
      <c r="I132" s="92"/>
    </row>
    <row r="133" spans="1:9">
      <c r="A133" s="35"/>
      <c r="C133" s="35"/>
      <c r="D133" s="35"/>
    </row>
    <row r="134" spans="1:9">
      <c r="B134" s="37"/>
      <c r="C134" s="38"/>
      <c r="D134" s="38"/>
      <c r="F134" s="231" t="s">
        <v>181</v>
      </c>
      <c r="G134" s="231"/>
      <c r="H134" s="231"/>
      <c r="I134" s="231"/>
    </row>
  </sheetData>
  <mergeCells count="10">
    <mergeCell ref="A6:I6"/>
    <mergeCell ref="A7:I7"/>
    <mergeCell ref="A8:I8"/>
    <mergeCell ref="F134:I134"/>
    <mergeCell ref="I15:I24"/>
    <mergeCell ref="I46:I64"/>
    <mergeCell ref="I66:I85"/>
    <mergeCell ref="I87:I111"/>
    <mergeCell ref="I113:I130"/>
    <mergeCell ref="I26:I43"/>
  </mergeCells>
  <pageMargins left="0.51181102362204722" right="0" top="0.55118110236220474" bottom="0.55118110236220474" header="0.31496062992125984" footer="0.31496062992125984"/>
  <pageSetup paperSize="9" scale="65" orientation="portrait" verticalDpi="0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Bang chao gia</vt:lpstr>
      <vt:lpstr>PL222</vt:lpstr>
      <vt:lpstr>PL3-trinh</vt:lpstr>
      <vt:lpstr>'Bang chao gia'!Print_Area</vt:lpstr>
      <vt:lpstr>'Bang chao gia'!Print_Titles</vt:lpstr>
      <vt:lpstr>'PL222'!Print_Titles</vt:lpstr>
      <vt:lpstr>'PL3-trinh'!Print_Titles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Windows10User</dc:creator>
  <cp:lastModifiedBy>Tuấn Cao Thanh</cp:lastModifiedBy>
  <cp:lastPrinted>2021-10-23T06:58:19Z</cp:lastPrinted>
  <dcterms:created xsi:type="dcterms:W3CDTF">2021-08-30T02:52:30Z</dcterms:created>
  <dcterms:modified xsi:type="dcterms:W3CDTF">2021-10-23T06:59:53Z</dcterms:modified>
</cp:coreProperties>
</file>